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RA Development\Accounting\Year End\2025-26\YE forms\Blank forms\"/>
    </mc:Choice>
  </mc:AlternateContent>
  <xr:revisionPtr revIDLastSave="0" documentId="13_ncr:1_{7DE33A49-89A1-4A3B-8CC9-AC8F969E84B8}" xr6:coauthVersionLast="47" xr6:coauthVersionMax="47" xr10:uidLastSave="{00000000-0000-0000-0000-000000000000}"/>
  <bookViews>
    <workbookView xWindow="-120" yWindow="-120" windowWidth="29040" windowHeight="15720" xr2:uid="{DD3A94D5-2A3B-44C1-B8B5-FF1C5A1E1307}"/>
  </bookViews>
  <sheets>
    <sheet name="YE07" sheetId="1" r:id="rId1"/>
    <sheet name="Lookups"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7" i="1" l="1"/>
  <c r="A1" i="1"/>
  <c r="A25" i="1"/>
  <c r="A20" i="1"/>
  <c r="A19" i="1"/>
  <c r="A17" i="1"/>
  <c r="B10" i="1"/>
  <c r="I101" i="1" l="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F9" i="1" l="1"/>
  <c r="F10" i="1"/>
</calcChain>
</file>

<file path=xl/sharedStrings.xml><?xml version="1.0" encoding="utf-8"?>
<sst xmlns="http://schemas.openxmlformats.org/spreadsheetml/2006/main" count="543" uniqueCount="543">
  <si>
    <t>Department</t>
  </si>
  <si>
    <t>Form completed by</t>
  </si>
  <si>
    <t>Email address</t>
  </si>
  <si>
    <t>Please complete all fields coloured orange</t>
  </si>
  <si>
    <t>DD</t>
  </si>
  <si>
    <t>Department code</t>
  </si>
  <si>
    <t>Dept code (pre-populates based on above)</t>
  </si>
  <si>
    <t>School of Geography and the Environment</t>
  </si>
  <si>
    <t>AC</t>
  </si>
  <si>
    <t>Social and Cultural Anthropology</t>
  </si>
  <si>
    <t>AE</t>
  </si>
  <si>
    <t>Environmental Change Institute</t>
  </si>
  <si>
    <t>AF</t>
  </si>
  <si>
    <t>Target Discovery Institute</t>
  </si>
  <si>
    <t>AJ</t>
  </si>
  <si>
    <t>Biochemistry</t>
  </si>
  <si>
    <t>AL</t>
  </si>
  <si>
    <t>Statistics</t>
  </si>
  <si>
    <t>AM</t>
  </si>
  <si>
    <t>Oncology</t>
  </si>
  <si>
    <t>AN</t>
  </si>
  <si>
    <t>Plant Sciences</t>
  </si>
  <si>
    <t>AP</t>
  </si>
  <si>
    <t>Physiology</t>
  </si>
  <si>
    <t>AS</t>
  </si>
  <si>
    <t>Zoology</t>
  </si>
  <si>
    <t>AT</t>
  </si>
  <si>
    <t>Physiology Anatomy and Genetics</t>
  </si>
  <si>
    <t>AV</t>
  </si>
  <si>
    <t>Medawar Building</t>
  </si>
  <si>
    <t>AW</t>
  </si>
  <si>
    <t>English Faculty</t>
  </si>
  <si>
    <t>AX</t>
  </si>
  <si>
    <t>KIR</t>
  </si>
  <si>
    <t>AZ</t>
  </si>
  <si>
    <t>Estates Services</t>
  </si>
  <si>
    <t>JW</t>
  </si>
  <si>
    <t>Linguistics Philology and Phonetics</t>
  </si>
  <si>
    <t>E1</t>
  </si>
  <si>
    <t>Pitt Rivers Museum</t>
  </si>
  <si>
    <t>AB</t>
  </si>
  <si>
    <t>MRC Brain Network Dynamics Unit (BNDU)</t>
  </si>
  <si>
    <t>CJ</t>
  </si>
  <si>
    <t>BDI - NDM</t>
  </si>
  <si>
    <t>CR</t>
  </si>
  <si>
    <t>BDI - NDPH</t>
  </si>
  <si>
    <t>CS</t>
  </si>
  <si>
    <t>The George Institute Oxford</t>
  </si>
  <si>
    <t>EV</t>
  </si>
  <si>
    <t>Oxford University Innovation Centres Limited</t>
  </si>
  <si>
    <t>VX</t>
  </si>
  <si>
    <t>Temporary Staffing Service</t>
  </si>
  <si>
    <t>KT</t>
  </si>
  <si>
    <t>FRS Adjustments</t>
  </si>
  <si>
    <t>V1</t>
  </si>
  <si>
    <t>National Perinatal Epidemiology Unit</t>
  </si>
  <si>
    <t>B2</t>
  </si>
  <si>
    <t>Facilities and Site Services - Public Health</t>
  </si>
  <si>
    <t>B3</t>
  </si>
  <si>
    <t>Structural Biology</t>
  </si>
  <si>
    <t>B5</t>
  </si>
  <si>
    <t>Centre for Neural Circuits and Behaviour</t>
  </si>
  <si>
    <t>B8</t>
  </si>
  <si>
    <t>Tropical Medicine</t>
  </si>
  <si>
    <t>B9</t>
  </si>
  <si>
    <t>Law Faculty</t>
  </si>
  <si>
    <t>BA</t>
  </si>
  <si>
    <t>Cancer Centre</t>
  </si>
  <si>
    <t>BB</t>
  </si>
  <si>
    <t>Classics Faculty</t>
  </si>
  <si>
    <t>BE</t>
  </si>
  <si>
    <t>NDM Strategic</t>
  </si>
  <si>
    <t>BH</t>
  </si>
  <si>
    <t>Mathematical Institute</t>
  </si>
  <si>
    <t>BK</t>
  </si>
  <si>
    <t>Computer Science</t>
  </si>
  <si>
    <t>BL</t>
  </si>
  <si>
    <t>Anatomy and Genetics - Research</t>
  </si>
  <si>
    <t>BQ</t>
  </si>
  <si>
    <t>Medical Sciences Divisional Office</t>
  </si>
  <si>
    <t>BR</t>
  </si>
  <si>
    <t>Doctoral Training Centre - MSD</t>
  </si>
  <si>
    <t>BS</t>
  </si>
  <si>
    <t>Dunn School of Pathology</t>
  </si>
  <si>
    <t>BV</t>
  </si>
  <si>
    <t>Pharmacology</t>
  </si>
  <si>
    <t>BW</t>
  </si>
  <si>
    <t>Population Health</t>
  </si>
  <si>
    <t>BX</t>
  </si>
  <si>
    <t>Primary Care Health Sciences</t>
  </si>
  <si>
    <t>BZ</t>
  </si>
  <si>
    <t>Social Sciences Division</t>
  </si>
  <si>
    <t>C0</t>
  </si>
  <si>
    <t>Medieval and Modern Languages Faculty</t>
  </si>
  <si>
    <t>CA</t>
  </si>
  <si>
    <t>RDM</t>
  </si>
  <si>
    <t>CC</t>
  </si>
  <si>
    <t>History Faculty</t>
  </si>
  <si>
    <t>CD</t>
  </si>
  <si>
    <t>RDM Investigative Medicine</t>
  </si>
  <si>
    <t>CF</t>
  </si>
  <si>
    <t>Music Faculty</t>
  </si>
  <si>
    <t>CG</t>
  </si>
  <si>
    <t>CK</t>
  </si>
  <si>
    <t>Experimental Psychology</t>
  </si>
  <si>
    <t>CQ</t>
  </si>
  <si>
    <t>Politics and International Relations</t>
  </si>
  <si>
    <t>CT</t>
  </si>
  <si>
    <t>Economics</t>
  </si>
  <si>
    <t>CU</t>
  </si>
  <si>
    <t>Social Policy and Intervention</t>
  </si>
  <si>
    <t>CV</t>
  </si>
  <si>
    <t>Socio-Legal Studies Centre</t>
  </si>
  <si>
    <t>CX</t>
  </si>
  <si>
    <t>Sociology</t>
  </si>
  <si>
    <t>CY</t>
  </si>
  <si>
    <t>Oxford Internet Institute</t>
  </si>
  <si>
    <t>CZ</t>
  </si>
  <si>
    <t>Social Sciences - HQ</t>
  </si>
  <si>
    <t>D3</t>
  </si>
  <si>
    <t>Astrophysics</t>
  </si>
  <si>
    <t>DB</t>
  </si>
  <si>
    <t>Atmospheric Ocean and Planet Physics</t>
  </si>
  <si>
    <t>DC</t>
  </si>
  <si>
    <t>MPLS Doctoral Training Centre</t>
  </si>
  <si>
    <t>Engineering Science</t>
  </si>
  <si>
    <t>DF</t>
  </si>
  <si>
    <t>Earth Sciences</t>
  </si>
  <si>
    <t>DG</t>
  </si>
  <si>
    <t>Inorganic Chemistry</t>
  </si>
  <si>
    <t>DH</t>
  </si>
  <si>
    <t>Materials</t>
  </si>
  <si>
    <t>DJ</t>
  </si>
  <si>
    <t>Condensed Matter Physics</t>
  </si>
  <si>
    <t>DK</t>
  </si>
  <si>
    <t>Particle Physics</t>
  </si>
  <si>
    <t>DL</t>
  </si>
  <si>
    <t>Organic Chemistry</t>
  </si>
  <si>
    <t>DM</t>
  </si>
  <si>
    <t>Physical and Theoretical Chemistry</t>
  </si>
  <si>
    <t>DN</t>
  </si>
  <si>
    <t>Chemistry</t>
  </si>
  <si>
    <t>DP</t>
  </si>
  <si>
    <t>Chemical Biology</t>
  </si>
  <si>
    <t>DQ</t>
  </si>
  <si>
    <t>Theoretical Physics</t>
  </si>
  <si>
    <t>DR</t>
  </si>
  <si>
    <t>Begbroke Directorate</t>
  </si>
  <si>
    <t>DS</t>
  </si>
  <si>
    <t>Physics - Central</t>
  </si>
  <si>
    <t>DT</t>
  </si>
  <si>
    <t>Atomic and Laser Physics</t>
  </si>
  <si>
    <t>DU</t>
  </si>
  <si>
    <t>Chemistry Research Laboratory</t>
  </si>
  <si>
    <t>DW</t>
  </si>
  <si>
    <t>Theology and Religion Faculty</t>
  </si>
  <si>
    <t>DX</t>
  </si>
  <si>
    <t>Humanities Division Department</t>
  </si>
  <si>
    <t>E0</t>
  </si>
  <si>
    <t>IT Services</t>
  </si>
  <si>
    <t>E2</t>
  </si>
  <si>
    <t>Oxford e-Research Centre</t>
  </si>
  <si>
    <t>E9</t>
  </si>
  <si>
    <t>Archaeology Institute</t>
  </si>
  <si>
    <t>EB</t>
  </si>
  <si>
    <t>Archaeology Research Laboratory</t>
  </si>
  <si>
    <t>EC</t>
  </si>
  <si>
    <t>Ashmolean Museum</t>
  </si>
  <si>
    <t>ED</t>
  </si>
  <si>
    <t>Education</t>
  </si>
  <si>
    <t>EP</t>
  </si>
  <si>
    <t>Continuing Education (Public Programmes)</t>
  </si>
  <si>
    <t>XG</t>
  </si>
  <si>
    <t>Continuing Education (Central)</t>
  </si>
  <si>
    <t>EQ</t>
  </si>
  <si>
    <t>Continuing Education (CPD Courses)</t>
  </si>
  <si>
    <t>XB</t>
  </si>
  <si>
    <t>Continuing Education (International Programmes)</t>
  </si>
  <si>
    <t>XA</t>
  </si>
  <si>
    <t>Continuing Education (TALL)</t>
  </si>
  <si>
    <t>XD</t>
  </si>
  <si>
    <t>History of Science Museum</t>
  </si>
  <si>
    <t>ET</t>
  </si>
  <si>
    <t>Natural History Museum</t>
  </si>
  <si>
    <t>EW</t>
  </si>
  <si>
    <t>Academic Services Division Dept</t>
  </si>
  <si>
    <t>F0</t>
  </si>
  <si>
    <t>Finance and Administration</t>
  </si>
  <si>
    <t>F5</t>
  </si>
  <si>
    <t>Bodleian Social Sciences Libraries</t>
  </si>
  <si>
    <t>FC</t>
  </si>
  <si>
    <t>Science and Medicine Libraries</t>
  </si>
  <si>
    <t>FP</t>
  </si>
  <si>
    <t>Bodleian Services</t>
  </si>
  <si>
    <t>FS</t>
  </si>
  <si>
    <t>Careers Service</t>
  </si>
  <si>
    <t>GB</t>
  </si>
  <si>
    <t>Botanic Garden</t>
  </si>
  <si>
    <t>GC</t>
  </si>
  <si>
    <t>Sports Department</t>
  </si>
  <si>
    <t>GD</t>
  </si>
  <si>
    <t>Continuing Education (Residential Centre)</t>
  </si>
  <si>
    <t>XF</t>
  </si>
  <si>
    <t>Sheldonian Theatre</t>
  </si>
  <si>
    <t>GH</t>
  </si>
  <si>
    <t>Proctors Office</t>
  </si>
  <si>
    <t>GL</t>
  </si>
  <si>
    <t>University Club</t>
  </si>
  <si>
    <t>GM</t>
  </si>
  <si>
    <t>Ruskin School of Art</t>
  </si>
  <si>
    <t>GP</t>
  </si>
  <si>
    <t>Kellogg College</t>
  </si>
  <si>
    <t>GR</t>
  </si>
  <si>
    <t>St Cross College</t>
  </si>
  <si>
    <t>GS</t>
  </si>
  <si>
    <t>Student Welfare and Support Services</t>
  </si>
  <si>
    <t>GT</t>
  </si>
  <si>
    <t>Clubs Committee</t>
  </si>
  <si>
    <t>GU</t>
  </si>
  <si>
    <t>Safety Office</t>
  </si>
  <si>
    <t>GY</t>
  </si>
  <si>
    <t>Occupational Health Service</t>
  </si>
  <si>
    <t>GZ</t>
  </si>
  <si>
    <t>CCMP (Centre for Cellular and Molecular Physiology)</t>
  </si>
  <si>
    <t>H2</t>
  </si>
  <si>
    <t>CRUK/MRC Oxford Institute for Radiation Oncology</t>
  </si>
  <si>
    <t>H3</t>
  </si>
  <si>
    <t>RDM Clinical Laboratory Sciences</t>
  </si>
  <si>
    <t>H4</t>
  </si>
  <si>
    <t>Wellcome Trust Centre for Human Genetics</t>
  </si>
  <si>
    <t>H5</t>
  </si>
  <si>
    <t>Clinical Trial Service Unit</t>
  </si>
  <si>
    <t>H6</t>
  </si>
  <si>
    <t>RDM OCDEM</t>
  </si>
  <si>
    <t>H7</t>
  </si>
  <si>
    <t>Weatherall Institute of Molecular Medicine</t>
  </si>
  <si>
    <t>H8</t>
  </si>
  <si>
    <t>Structural Genomics Consortium</t>
  </si>
  <si>
    <t>H9</t>
  </si>
  <si>
    <t>NDM Experimental Medicine</t>
  </si>
  <si>
    <t>HB</t>
  </si>
  <si>
    <t>Jenner Institute</t>
  </si>
  <si>
    <t>HC</t>
  </si>
  <si>
    <t>Women’s &amp; Reproductive Health</t>
  </si>
  <si>
    <t>HE</t>
  </si>
  <si>
    <t>Botnar</t>
  </si>
  <si>
    <t>HF</t>
  </si>
  <si>
    <t>Cancer Epidemiology Unit</t>
  </si>
  <si>
    <t>HI</t>
  </si>
  <si>
    <t>Surgical Sciences</t>
  </si>
  <si>
    <t>HJ</t>
  </si>
  <si>
    <t>Clinical Neurosciences</t>
  </si>
  <si>
    <t>HM</t>
  </si>
  <si>
    <t>Paediatrics</t>
  </si>
  <si>
    <t>HN</t>
  </si>
  <si>
    <t>Oxford Ludwig Institute</t>
  </si>
  <si>
    <t>HP</t>
  </si>
  <si>
    <t>Psychiatry</t>
  </si>
  <si>
    <t>HQ</t>
  </si>
  <si>
    <t>RDM Cardiovascular Medicine</t>
  </si>
  <si>
    <t>HS</t>
  </si>
  <si>
    <t>Childhood Cancer Research Group</t>
  </si>
  <si>
    <t>HT</t>
  </si>
  <si>
    <t>Council Secretariat</t>
  </si>
  <si>
    <t>J1</t>
  </si>
  <si>
    <t>Newcomers Club</t>
  </si>
  <si>
    <t>JC</t>
  </si>
  <si>
    <t>Biomedical Services</t>
  </si>
  <si>
    <t>JF</t>
  </si>
  <si>
    <t>Centre for Criminology</t>
  </si>
  <si>
    <t>JG</t>
  </si>
  <si>
    <t>Transport Studies Unit</t>
  </si>
  <si>
    <t>JQ</t>
  </si>
  <si>
    <t>Student Administration (Examinations)</t>
  </si>
  <si>
    <t>K9</t>
  </si>
  <si>
    <t>Education Policy Support</t>
  </si>
  <si>
    <t>J6</t>
  </si>
  <si>
    <t>Planning and Resources</t>
  </si>
  <si>
    <t>K8</t>
  </si>
  <si>
    <t>Graduate Admissions and Funding</t>
  </si>
  <si>
    <t>J3</t>
  </si>
  <si>
    <t>Undergraduate Admissions and Outreach</t>
  </si>
  <si>
    <t>SZ</t>
  </si>
  <si>
    <t>Divisional Offices</t>
  </si>
  <si>
    <t>J4</t>
  </si>
  <si>
    <t>Personnel Services</t>
  </si>
  <si>
    <t>KF</t>
  </si>
  <si>
    <t>The Centre for Teaching and Learning</t>
  </si>
  <si>
    <t>K3</t>
  </si>
  <si>
    <t>Academic Registrar Directorate</t>
  </si>
  <si>
    <t>KA</t>
  </si>
  <si>
    <t>Public Affairs Directorate</t>
  </si>
  <si>
    <t>KB</t>
  </si>
  <si>
    <t>Research Services</t>
  </si>
  <si>
    <t>KC</t>
  </si>
  <si>
    <t>Alumni Office</t>
  </si>
  <si>
    <t>KD</t>
  </si>
  <si>
    <t>Finance</t>
  </si>
  <si>
    <t>KH</t>
  </si>
  <si>
    <t>Child Care Services</t>
  </si>
  <si>
    <t>KK</t>
  </si>
  <si>
    <t>Vice-Chancellor and Registrar</t>
  </si>
  <si>
    <t>KM</t>
  </si>
  <si>
    <t>Legal Services Office</t>
  </si>
  <si>
    <t>KN</t>
  </si>
  <si>
    <t>KR</t>
  </si>
  <si>
    <t>Oxford-Man Institute</t>
  </si>
  <si>
    <t>LA</t>
  </si>
  <si>
    <t>Ageing Institute (OIA)</t>
  </si>
  <si>
    <t>LB</t>
  </si>
  <si>
    <t>Oxford Martin School</t>
  </si>
  <si>
    <t>LC</t>
  </si>
  <si>
    <t>Smith School</t>
  </si>
  <si>
    <t>LD</t>
  </si>
  <si>
    <t>Blavatnik School of Government</t>
  </si>
  <si>
    <t>LE</t>
  </si>
  <si>
    <t>Rothermere American Institute</t>
  </si>
  <si>
    <t>M1</t>
  </si>
  <si>
    <t>Area Studies</t>
  </si>
  <si>
    <t>M3</t>
  </si>
  <si>
    <t>Said Business School</t>
  </si>
  <si>
    <t>MQ</t>
  </si>
  <si>
    <t>Instruct</t>
  </si>
  <si>
    <t>V4</t>
  </si>
  <si>
    <t>Jenner Vaccine Foundation</t>
  </si>
  <si>
    <t>V8</t>
  </si>
  <si>
    <t>Language Centre</t>
  </si>
  <si>
    <t>VA</t>
  </si>
  <si>
    <t>Voltaire Foundation Limited</t>
  </si>
  <si>
    <t>VD</t>
  </si>
  <si>
    <t>Voltaire Foundation</t>
  </si>
  <si>
    <t>VF</t>
  </si>
  <si>
    <t>International Development</t>
  </si>
  <si>
    <t>VG</t>
  </si>
  <si>
    <t>OUFAL</t>
  </si>
  <si>
    <t>VL</t>
  </si>
  <si>
    <t>OSEM</t>
  </si>
  <si>
    <t>VO</t>
  </si>
  <si>
    <t>Gray Cancer Institute</t>
  </si>
  <si>
    <t>VP</t>
  </si>
  <si>
    <t>Nuffield Dominions Trust</t>
  </si>
  <si>
    <t>VR</t>
  </si>
  <si>
    <t>OUEM</t>
  </si>
  <si>
    <t>VU</t>
  </si>
  <si>
    <t>Oxford Limited</t>
  </si>
  <si>
    <t>VW</t>
  </si>
  <si>
    <t>Isis Innovation Limited</t>
  </si>
  <si>
    <t>VY</t>
  </si>
  <si>
    <t>General Revenue Account</t>
  </si>
  <si>
    <t>JT</t>
  </si>
  <si>
    <t>Oxford Mutual Limited</t>
  </si>
  <si>
    <t>X1</t>
  </si>
  <si>
    <t>Philosophy Faculty</t>
  </si>
  <si>
    <t>YD</t>
  </si>
  <si>
    <t>Oxford University Development Trust</t>
  </si>
  <si>
    <t>ZE</t>
  </si>
  <si>
    <t>Bodleian Communications</t>
  </si>
  <si>
    <t>F7</t>
  </si>
  <si>
    <t>Bodleian Enterprise</t>
  </si>
  <si>
    <t>FJ</t>
  </si>
  <si>
    <t>Humanities Libraries</t>
  </si>
  <si>
    <t>FK</t>
  </si>
  <si>
    <t>Western Manuscripts and Special Collections</t>
  </si>
  <si>
    <t>FW</t>
  </si>
  <si>
    <t>Bodleian Digital Library Systems and Services</t>
  </si>
  <si>
    <t>FZ</t>
  </si>
  <si>
    <t>Head of Assessment</t>
  </si>
  <si>
    <t>F8</t>
  </si>
  <si>
    <t>Business Economics Programme</t>
  </si>
  <si>
    <t>VH</t>
  </si>
  <si>
    <t>OU (Beijing)</t>
  </si>
  <si>
    <t>V6</t>
  </si>
  <si>
    <t>Scholarship Schemes</t>
  </si>
  <si>
    <t>TA</t>
  </si>
  <si>
    <t>Central Bodleian</t>
  </si>
  <si>
    <t>FA</t>
  </si>
  <si>
    <t>Student Financial Support</t>
  </si>
  <si>
    <t>VJ</t>
  </si>
  <si>
    <t>Maths Physical and Life Sciences</t>
  </si>
  <si>
    <t>D4</t>
  </si>
  <si>
    <t>Investment Management</t>
  </si>
  <si>
    <t>ZB</t>
  </si>
  <si>
    <t>Oxford University Student Union</t>
  </si>
  <si>
    <t>VC</t>
  </si>
  <si>
    <t>Zoology Building Services Unit</t>
  </si>
  <si>
    <t>AU</t>
  </si>
  <si>
    <t>Student Administration and Services Directorate</t>
  </si>
  <si>
    <t>J9</t>
  </si>
  <si>
    <t>IDRM</t>
  </si>
  <si>
    <t>AK</t>
  </si>
  <si>
    <t>Kavli Institute</t>
  </si>
  <si>
    <t>KZ</t>
  </si>
  <si>
    <t>BioEscalator</t>
  </si>
  <si>
    <t>E3</t>
  </si>
  <si>
    <t>IDRM- Paediatrics</t>
  </si>
  <si>
    <t>A3</t>
  </si>
  <si>
    <t>Assurance</t>
  </si>
  <si>
    <t>JB</t>
  </si>
  <si>
    <t>NDM Operations</t>
  </si>
  <si>
    <t>C1</t>
  </si>
  <si>
    <t>INEOS Oxford Institute</t>
  </si>
  <si>
    <t>E4</t>
  </si>
  <si>
    <t>Focus</t>
  </si>
  <si>
    <t>JZ</t>
  </si>
  <si>
    <t>Biochemistry Building Operations</t>
  </si>
  <si>
    <t>A1</t>
  </si>
  <si>
    <t>International Engagement Office</t>
  </si>
  <si>
    <t>KS</t>
  </si>
  <si>
    <t>Pandemic Sciences Centre</t>
  </si>
  <si>
    <t>PS</t>
  </si>
  <si>
    <t>NDORMS</t>
  </si>
  <si>
    <t>GX</t>
  </si>
  <si>
    <t>Development &amp; External Affairs Directorate</t>
  </si>
  <si>
    <t>L4</t>
  </si>
  <si>
    <t>Student Systems</t>
  </si>
  <si>
    <t>KX</t>
  </si>
  <si>
    <t>Student Fees &amp; Funding</t>
  </si>
  <si>
    <t>KQ</t>
  </si>
  <si>
    <t>Reuben College</t>
  </si>
  <si>
    <t>S1</t>
  </si>
  <si>
    <t>Centre for Medicines Discovery</t>
  </si>
  <si>
    <t>CM</t>
  </si>
  <si>
    <t>Department (select from dropdown)</t>
  </si>
  <si>
    <t>INSTRUCTIONS</t>
  </si>
  <si>
    <t>2. Please read the relevant section of the departmental year end manual before you start filling in this form.</t>
  </si>
  <si>
    <t>5. Enter all amounts in sterling, regardless of the transaction currency.</t>
  </si>
  <si>
    <t>Response</t>
  </si>
  <si>
    <t>Yes</t>
  </si>
  <si>
    <t>No</t>
  </si>
  <si>
    <t>Project number</t>
  </si>
  <si>
    <t>Task number</t>
  </si>
  <si>
    <t>Exp cat type</t>
  </si>
  <si>
    <t>Expense claim</t>
  </si>
  <si>
    <t>Casual payroll payment</t>
  </si>
  <si>
    <t>Item received but unreceipted by 31 July</t>
  </si>
  <si>
    <t>Expenditure types</t>
  </si>
  <si>
    <t>Animals Costs</t>
  </si>
  <si>
    <t>Apprenticeship Levy</t>
  </si>
  <si>
    <t>Audit Fees</t>
  </si>
  <si>
    <t>Building Maintenance</t>
  </si>
  <si>
    <t>Buildings Purchase (Freehold)</t>
  </si>
  <si>
    <t>Buildings Purchase (Leasehold)</t>
  </si>
  <si>
    <t>Bursaries</t>
  </si>
  <si>
    <t>Business Advances</t>
  </si>
  <si>
    <t>Career Exploratory Allowance</t>
  </si>
  <si>
    <t>College Fees</t>
  </si>
  <si>
    <t>Computer Software</t>
  </si>
  <si>
    <t>Conference Costs</t>
  </si>
  <si>
    <t>Consultancy Costs</t>
  </si>
  <si>
    <t>Consumables</t>
  </si>
  <si>
    <t>Direct Contract Costs</t>
  </si>
  <si>
    <t>Electrical Maintenance</t>
  </si>
  <si>
    <t>Entertaining Expenses</t>
  </si>
  <si>
    <t>Equipment - Capital</t>
  </si>
  <si>
    <t>Equipment - NonCapital</t>
  </si>
  <si>
    <t>Equipment Hire and Rental</t>
  </si>
  <si>
    <t>Equipment Maintenance</t>
  </si>
  <si>
    <t>Exceptions - Equipment</t>
  </si>
  <si>
    <t>Exceptions - Other</t>
  </si>
  <si>
    <t>Exceptions - Staff</t>
  </si>
  <si>
    <t>Exceptions - T&amp;S</t>
  </si>
  <si>
    <t>Gratuity &amp; Subject Payments</t>
  </si>
  <si>
    <t>Health Insurance</t>
  </si>
  <si>
    <t>Housing Allowance</t>
  </si>
  <si>
    <t>IT / Telecoms</t>
  </si>
  <si>
    <t>Land &amp; Building Fees</t>
  </si>
  <si>
    <t>Land Purchase</t>
  </si>
  <si>
    <t>Lease Expenditure</t>
  </si>
  <si>
    <t>Legal Fees</t>
  </si>
  <si>
    <t>Main Contract Works</t>
  </si>
  <si>
    <t>Major ICT Systems</t>
  </si>
  <si>
    <t>Management Costs</t>
  </si>
  <si>
    <t>Mechanical Maintenance</t>
  </si>
  <si>
    <t>Miscellaneous - Other</t>
  </si>
  <si>
    <t>Other Costs</t>
  </si>
  <si>
    <t>Overseas Living Allowance</t>
  </si>
  <si>
    <t>Personal Academic Expenses</t>
  </si>
  <si>
    <t>Plumbing</t>
  </si>
  <si>
    <t>Pre-Construction Works</t>
  </si>
  <si>
    <t>Premises Costs</t>
  </si>
  <si>
    <t>Professional Fees - Purchase</t>
  </si>
  <si>
    <t>Publication Costs</t>
  </si>
  <si>
    <t>Publicity and Presentations</t>
  </si>
  <si>
    <t>Recruitment Costs</t>
  </si>
  <si>
    <t>Relocation Costs</t>
  </si>
  <si>
    <t>Research Access Charges</t>
  </si>
  <si>
    <t>Software Licenses</t>
  </si>
  <si>
    <t>Specialist Design</t>
  </si>
  <si>
    <t>Staff Costs - Academic</t>
  </si>
  <si>
    <t>Staff Costs - Non-Academic</t>
  </si>
  <si>
    <t>Staff Costs - Overseas</t>
  </si>
  <si>
    <t>Statutory Costs</t>
  </si>
  <si>
    <t>Subcontracting Costs</t>
  </si>
  <si>
    <t>Survey Costs</t>
  </si>
  <si>
    <t>Telecommunication Expenses</t>
  </si>
  <si>
    <t>Training Costs</t>
  </si>
  <si>
    <t>Travel Expenses</t>
  </si>
  <si>
    <t>University Fees</t>
  </si>
  <si>
    <t>Utilities - Electricity</t>
  </si>
  <si>
    <t>Utilities - Gas</t>
  </si>
  <si>
    <t>Utilities - Water</t>
  </si>
  <si>
    <t>Add as many additional rows to the table below as required</t>
  </si>
  <si>
    <t>Form ready to submit?</t>
  </si>
  <si>
    <t>Is this a nil return (select from dropdown)?</t>
  </si>
  <si>
    <t>Expenditure type (select from dropdown)</t>
  </si>
  <si>
    <t>Total prepayments:</t>
  </si>
  <si>
    <t>Gross payment in £ (incl. VAT)</t>
  </si>
  <si>
    <t>Total VAT value £</t>
  </si>
  <si>
    <t>Supplier/Payee</t>
  </si>
  <si>
    <t>Expenditure Item Date</t>
  </si>
  <si>
    <t>Gross Prepayment   incl VAT £ - CR</t>
  </si>
  <si>
    <t>7. Non-recoverable VAT will be calculated based on the recovery rate on Financials for the relevant cost centre or project.</t>
  </si>
  <si>
    <t>11. Please do not include: non-Oxford collaborator expenditure, SRF charges, or costs where the supplier is internal to the university.</t>
  </si>
  <si>
    <t>6. (ii) The transaction ID numbers can be found in the first column in the expenditure inquiry screen on Oracle within Java forms, or in column W of the Actual Expenditure Inquiry report by default</t>
  </si>
  <si>
    <t>Transaction ID number(s) of expenditure related to this payment/invoice</t>
  </si>
  <si>
    <t>6. (i) Please enter in column J the transaction ID number(s) of the associated expenditure items for each payment/invoice listed below.</t>
  </si>
  <si>
    <t>Notes</t>
  </si>
  <si>
    <t>Financial year start and end (update for new years)</t>
  </si>
  <si>
    <t>In advance %  relating to future financial year(s)</t>
  </si>
  <si>
    <t>Biology</t>
  </si>
  <si>
    <t>CB</t>
  </si>
  <si>
    <t>Faculty of Asian and Middle Eastern Studies</t>
  </si>
  <si>
    <t>IDRM - DPAG</t>
  </si>
  <si>
    <t>A4</t>
  </si>
  <si>
    <t>NDM (CAMS Oxford Institute)</t>
  </si>
  <si>
    <t>CN</t>
  </si>
  <si>
    <t>NDM Immuno-Oncology</t>
  </si>
  <si>
    <t>CW</t>
  </si>
  <si>
    <t>School of Medicine and Biomedical Sciences</t>
  </si>
  <si>
    <t>A2</t>
  </si>
  <si>
    <t>DPAG Bionanoscience</t>
  </si>
  <si>
    <t>A5</t>
  </si>
  <si>
    <t>Astrophoria Foundation Year</t>
  </si>
  <si>
    <t>XJ</t>
  </si>
  <si>
    <t>9. Nil returns are required where your department has recently run or is currently running projects through the projects module. No return is necessary if your department has no projects on the projects module.</t>
  </si>
  <si>
    <t>Centre for Advanced Social Sciences Methods</t>
  </si>
  <si>
    <t>CE</t>
  </si>
  <si>
    <t>Language Centre OUDCE</t>
  </si>
  <si>
    <t>XK</t>
  </si>
  <si>
    <t>Uehiro Institute</t>
  </si>
  <si>
    <t>YS</t>
  </si>
  <si>
    <r>
      <rPr>
        <b/>
        <sz val="11"/>
        <rFont val="Calibri"/>
        <family val="2"/>
        <scheme val="minor"/>
      </rPr>
      <t>Please note that it is an audit requirement to enter all relevant transactions to this form to ensure we are recognising costs and revenue in the correct period.</t>
    </r>
    <r>
      <rPr>
        <b/>
        <sz val="11"/>
        <color theme="10"/>
        <rFont val="Calibri"/>
        <family val="2"/>
        <scheme val="minor"/>
      </rPr>
      <t xml:space="preserve"> </t>
    </r>
    <r>
      <rPr>
        <sz val="11"/>
        <rFont val="Calibri"/>
        <family val="2"/>
        <scheme val="minor"/>
      </rPr>
      <t>If you are in doubt, please contact</t>
    </r>
    <r>
      <rPr>
        <b/>
        <u/>
        <sz val="11"/>
        <color theme="10"/>
        <rFont val="Calibri"/>
        <family val="2"/>
        <scheme val="minor"/>
      </rPr>
      <t xml:space="preserve"> </t>
    </r>
    <r>
      <rPr>
        <u/>
        <sz val="11"/>
        <color theme="10"/>
        <rFont val="Calibri"/>
        <family val="2"/>
        <scheme val="minor"/>
      </rPr>
      <t>research.accounts@admin.ox.ac.uk</t>
    </r>
  </si>
  <si>
    <t>Development &amp; Alumni Engagement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</si>
</sst>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_ ;[Red]\-#,##0.00\ "/>
  </numFmts>
  <fonts count="12" x14ac:knownFonts="1">
    <font>
      <sz val="11"/>
      <color theme="1"/>
      <name val="Calibri"/>
      <family val="2"/>
      <scheme val="minor"/>
    </font>
    <font>
      <b/>
      <sz val="11"/>
      <color theme="1"/>
      <name val="Calibri"/>
      <family val="2"/>
      <scheme val="minor"/>
    </font>
    <font>
      <b/>
      <sz val="24"/>
      <color theme="1"/>
      <name val="Calibri"/>
      <family val="2"/>
      <scheme val="minor"/>
    </font>
    <font>
      <b/>
      <i/>
      <sz val="11"/>
      <color theme="1"/>
      <name val="Calibri"/>
      <family val="2"/>
      <scheme val="minor"/>
    </font>
    <font>
      <sz val="8"/>
      <name val="Calibri"/>
      <family val="2"/>
      <scheme val="minor"/>
    </font>
    <font>
      <b/>
      <u/>
      <sz val="11"/>
      <color theme="1"/>
      <name val="Calibri"/>
      <family val="2"/>
      <scheme val="minor"/>
    </font>
    <font>
      <u/>
      <sz val="11"/>
      <color theme="10"/>
      <name val="Calibri"/>
      <family val="2"/>
      <scheme val="minor"/>
    </font>
    <font>
      <sz val="11"/>
      <name val="Calibri"/>
      <family val="2"/>
      <scheme val="minor"/>
    </font>
    <font>
      <sz val="11"/>
      <color rgb="FFFFFF00"/>
      <name val="Calibri"/>
      <family val="2"/>
      <scheme val="minor"/>
    </font>
    <font>
      <b/>
      <sz val="11"/>
      <name val="Calibri"/>
      <family val="2"/>
      <scheme val="minor"/>
    </font>
    <font>
      <b/>
      <u/>
      <sz val="11"/>
      <color theme="10"/>
      <name val="Calibri"/>
      <family val="2"/>
      <scheme val="minor"/>
    </font>
    <font>
      <b/>
      <sz val="11"/>
      <color theme="10"/>
      <name val="Calibri"/>
      <family val="2"/>
      <scheme val="minor"/>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1" fillId="0" borderId="0" xfId="0" applyFont="1"/>
    <xf numFmtId="0" fontId="3" fillId="0" borderId="0" xfId="0" applyFont="1"/>
    <xf numFmtId="0" fontId="1" fillId="0" borderId="1" xfId="0" applyFont="1" applyBorder="1"/>
    <xf numFmtId="0" fontId="5" fillId="0" borderId="0" xfId="0" applyFont="1"/>
    <xf numFmtId="0" fontId="6" fillId="0" borderId="0" xfId="1"/>
    <xf numFmtId="0" fontId="0" fillId="0" borderId="1" xfId="0" applyBorder="1"/>
    <xf numFmtId="0" fontId="2" fillId="0" borderId="0" xfId="0" applyFont="1" applyAlignment="1">
      <alignment vertical="center"/>
    </xf>
    <xf numFmtId="0" fontId="0" fillId="0" borderId="0" xfId="0" applyAlignment="1">
      <alignment horizontal="right" vertical="center"/>
    </xf>
    <xf numFmtId="4" fontId="1" fillId="0" borderId="0" xfId="0" applyNumberFormat="1" applyFont="1"/>
    <xf numFmtId="0" fontId="0" fillId="0" borderId="1" xfId="0" applyBorder="1" applyProtection="1">
      <protection locked="0"/>
    </xf>
    <xf numFmtId="0" fontId="0" fillId="0" borderId="0" xfId="0" applyProtection="1">
      <protection locked="0"/>
    </xf>
    <xf numFmtId="4" fontId="0" fillId="0" borderId="0" xfId="0" applyNumberFormat="1" applyProtection="1">
      <protection locked="0"/>
    </xf>
    <xf numFmtId="0" fontId="0" fillId="0" borderId="0" xfId="0" applyAlignment="1" applyProtection="1">
      <alignment wrapText="1"/>
      <protection locked="0"/>
    </xf>
    <xf numFmtId="0" fontId="8" fillId="0" borderId="0" xfId="0" applyFont="1" applyAlignment="1" applyProtection="1">
      <alignment wrapText="1"/>
      <protection locked="0"/>
    </xf>
    <xf numFmtId="10" fontId="0" fillId="0" borderId="0" xfId="0" applyNumberFormat="1" applyProtection="1">
      <protection locked="0"/>
    </xf>
    <xf numFmtId="165" fontId="0" fillId="0" borderId="0" xfId="0" applyNumberFormat="1"/>
    <xf numFmtId="14" fontId="0" fillId="0" borderId="0" xfId="0" applyNumberFormat="1"/>
    <xf numFmtId="0" fontId="9" fillId="0" borderId="0" xfId="1" applyFont="1"/>
    <xf numFmtId="0" fontId="10" fillId="0" borderId="0" xfId="1" applyFont="1"/>
    <xf numFmtId="0" fontId="1" fillId="0" borderId="1" xfId="0" applyFont="1" applyBorder="1" applyAlignment="1">
      <alignment horizontal="right"/>
    </xf>
    <xf numFmtId="164" fontId="1" fillId="2" borderId="1" xfId="0" applyNumberFormat="1" applyFont="1" applyFill="1" applyBorder="1" applyAlignment="1">
      <alignment horizontal="center"/>
    </xf>
    <xf numFmtId="0" fontId="1" fillId="2" borderId="1" xfId="0" applyFont="1" applyFill="1" applyBorder="1" applyAlignment="1">
      <alignment horizontal="center"/>
    </xf>
    <xf numFmtId="0" fontId="2" fillId="0" borderId="1" xfId="0" applyFont="1" applyBorder="1" applyAlignment="1">
      <alignment horizontal="left" vertical="center"/>
    </xf>
  </cellXfs>
  <cellStyles count="2">
    <cellStyle name="Hyperlink" xfId="1" builtinId="8"/>
    <cellStyle name="Normal" xfId="0" builtinId="0"/>
  </cellStyles>
  <dxfs count="14">
    <dxf>
      <fill>
        <patternFill>
          <bgColor theme="5" tint="0.59996337778862885"/>
        </patternFill>
      </fill>
    </dxf>
    <dxf>
      <protection locked="0" hidden="0"/>
    </dxf>
    <dxf>
      <protection locked="0" hidden="0"/>
    </dxf>
    <dxf>
      <numFmt numFmtId="165" formatCode="#,##0.00_ ;[Red]\-#,##0.00\ "/>
      <protection locked="1" hidden="0"/>
    </dxf>
    <dxf>
      <protection locked="0" hidden="0"/>
    </dxf>
    <dxf>
      <numFmt numFmtId="14" formatCode="0.00%"/>
      <protection locked="0" hidden="0"/>
    </dxf>
    <dxf>
      <numFmt numFmtId="4" formatCode="#,##0.00"/>
      <protection locked="0" hidden="0"/>
    </dxf>
    <dxf>
      <protection locked="0" hidden="0"/>
    </dxf>
    <dxf>
      <protection locked="0" hidden="0"/>
    </dxf>
    <dxf>
      <protection locked="0" hidden="0"/>
    </dxf>
    <dxf>
      <protection locked="0" hidden="0"/>
    </dxf>
    <dxf>
      <protection locked="0" hidden="0"/>
    </dxf>
    <dxf>
      <protection locked="0" hidden="0"/>
    </dxf>
    <dxf>
      <alignment horizontal="general" vertical="bottom"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3AE300A-E798-41A5-BB99-8ED8426E25C3}" name="Table3" displayName="Table3" ref="A32:K101" totalsRowShown="0" headerRowDxfId="13" dataDxfId="12">
  <autoFilter ref="A32:K101" xr:uid="{C3AE300A-E798-41A5-BB99-8ED8426E25C3}"/>
  <tableColumns count="11">
    <tableColumn id="1" xr3:uid="{4457559B-2046-47ED-954E-6862C8764094}" name="Expenditure Item Date" dataDxfId="11"/>
    <tableColumn id="2" xr3:uid="{AD3D70B7-ABB0-43CA-B7C6-741BC164F98B}" name="Supplier/Payee" dataDxfId="10"/>
    <tableColumn id="3" xr3:uid="{5C30092B-2081-4A8D-B61B-7BC4C209EF16}" name="Project number" dataDxfId="9"/>
    <tableColumn id="4" xr3:uid="{EB55F477-BDBF-424D-B95B-B7FEB7DB57B2}" name="Task number" dataDxfId="8"/>
    <tableColumn id="5" xr3:uid="{A6EB695D-232F-4164-B606-C8FE2D2EF6CB}" name="Expenditure type (select from dropdown)" dataDxfId="7"/>
    <tableColumn id="6" xr3:uid="{2EEC398B-6C68-484C-9C77-CE1B72B04D9A}" name="Gross payment in £ (incl. VAT)" dataDxfId="6"/>
    <tableColumn id="7" xr3:uid="{B2F88832-F3EE-4BCE-B972-F1FB99DCFA0A}" name="In advance %  relating to future financial year(s)" dataDxfId="5"/>
    <tableColumn id="8" xr3:uid="{FE49D784-EBDF-4172-9EE8-58B1390371C0}" name="Total VAT value £" dataDxfId="4"/>
    <tableColumn id="9" xr3:uid="{90B6340C-645C-49E9-8242-2159EEE23963}" name="Gross Prepayment   incl VAT £ - CR" dataDxfId="3">
      <calculatedColumnFormula>ROUND(Table3[[#This Row],[Gross payment in £ (incl. VAT)]]*Table3[[#This Row],[In advance %  relating to future financial year(s)]],2)*-1</calculatedColumnFormula>
    </tableColumn>
    <tableColumn id="10" xr3:uid="{6B99ED69-26BE-4321-A710-6E86BE86D342}" name="Transaction ID number(s) of expenditure related to this payment/invoice" dataDxfId="2"/>
    <tableColumn id="11" xr3:uid="{2BDCF8CA-5874-4E0A-ABC1-E715D38CA789}" name="Notes" dataDxfId="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9541CC-C90A-4CA4-A22F-09707DF76727}" name="Table1" displayName="Table1" ref="A1:B220" totalsRowShown="0">
  <autoFilter ref="A1:B220" xr:uid="{8A9541CC-C90A-4CA4-A22F-09707DF76727}"/>
  <sortState xmlns:xlrd2="http://schemas.microsoft.com/office/spreadsheetml/2017/richdata2" ref="A2:B212">
    <sortCondition ref="A1:A212"/>
  </sortState>
  <tableColumns count="2">
    <tableColumn id="1" xr3:uid="{18A45B18-F46A-4482-926F-7B8D55B61B91}" name="Department"/>
    <tableColumn id="2" xr3:uid="{5119BE99-3203-425F-B5B7-20652B7005B4}" name="Department cod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6BD7154-3D19-41CA-939A-D93CAC57B206}" name="Table2" displayName="Table2" ref="D1:D3" totalsRowShown="0">
  <autoFilter ref="D1:D3" xr:uid="{66BD7154-3D19-41CA-939A-D93CAC57B206}"/>
  <tableColumns count="1">
    <tableColumn id="1" xr3:uid="{21C1BC64-0B36-4C85-B360-2A94F363C697}" name="Respons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D15ECA8-C121-410F-BF40-ACB0BDE21154}" name="Table4" displayName="Table4" ref="F1:F4" totalsRowShown="0">
  <autoFilter ref="F1:F4" xr:uid="{4D15ECA8-C121-410F-BF40-ACB0BDE21154}"/>
  <tableColumns count="1">
    <tableColumn id="1" xr3:uid="{52A078EB-B8BE-446C-80FD-C0FC5D0152CF}" name="Exp cat typ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5724EC6-8EDF-48EE-AB46-338996AF7ADA}" name="Table5" displayName="Table5" ref="H1:H66" totalsRowShown="0">
  <autoFilter ref="H1:H66" xr:uid="{E5724EC6-8EDF-48EE-AB46-338996AF7ADA}"/>
  <tableColumns count="1">
    <tableColumn id="1" xr3:uid="{4734A002-372B-48A4-A27C-8E365C14C8C9}" name="Expenditure type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16753DD-CF75-4794-B0F8-C7E6DD244B33}" name="Table6" displayName="Table6" ref="J1:J3" totalsRowShown="0">
  <autoFilter ref="J1:J3" xr:uid="{816753DD-CF75-4794-B0F8-C7E6DD244B33}"/>
  <tableColumns count="1">
    <tableColumn id="1" xr3:uid="{E819C384-4B81-404E-A11F-690310738B02}" name="Financial year start and end (update for new year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esearch.accounts@admin.ox.ac.uk?subject=YE07%20Query" TargetMode="External"/><Relationship Id="rId1" Type="http://schemas.openxmlformats.org/officeDocument/2006/relationships/hyperlink" Target="mailto:research.accounts@admin.ox.ac.uk"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A0D0-C4D6-4CA4-B33E-D820A3B3AB5E}">
  <dimension ref="A1:Q101"/>
  <sheetViews>
    <sheetView showGridLines="0" tabSelected="1" zoomScale="85" zoomScaleNormal="85" workbookViewId="0">
      <selection activeCell="A33" sqref="A33"/>
    </sheetView>
  </sheetViews>
  <sheetFormatPr defaultRowHeight="15" x14ac:dyDescent="0.25"/>
  <cols>
    <col min="1" max="1" width="39.7109375" bestFit="1" customWidth="1"/>
    <col min="2" max="2" width="39" customWidth="1"/>
    <col min="3" max="3" width="19" customWidth="1"/>
    <col min="4" max="4" width="17.42578125" customWidth="1"/>
    <col min="5" max="5" width="25.7109375" customWidth="1"/>
    <col min="6" max="6" width="16.85546875" customWidth="1"/>
    <col min="7" max="7" width="25.28515625" bestFit="1" customWidth="1"/>
    <col min="8" max="9" width="23.140625" customWidth="1"/>
    <col min="10" max="10" width="30.42578125" customWidth="1"/>
    <col min="11" max="11" width="21.85546875" bestFit="1" customWidth="1"/>
    <col min="15" max="16" width="9.140625" customWidth="1"/>
  </cols>
  <sheetData>
    <row r="1" spans="1:17" ht="15" customHeight="1" x14ac:dyDescent="0.25">
      <c r="A1" s="23" t="str">
        <f>"YE07 "&amp;YEAR(Lookups!J2)&amp;"/"&amp;RIGHT(YEAR(Lookups!J3),2)&amp;" Prepayments Form - Projects"</f>
        <v>YE07 2025/26 Prepayments Form - Projects</v>
      </c>
      <c r="B1" s="23"/>
      <c r="C1" s="23"/>
      <c r="D1" s="23"/>
      <c r="E1" s="23"/>
      <c r="F1" s="23"/>
      <c r="G1" s="23"/>
      <c r="H1" s="23"/>
      <c r="I1" s="23"/>
      <c r="J1" s="23"/>
      <c r="K1" s="23"/>
      <c r="L1" s="7"/>
      <c r="M1" s="7"/>
      <c r="N1" s="7"/>
      <c r="O1" s="7"/>
      <c r="P1" s="7"/>
      <c r="Q1" s="7"/>
    </row>
    <row r="2" spans="1:17" ht="15" customHeight="1" x14ac:dyDescent="0.25">
      <c r="A2" s="23"/>
      <c r="B2" s="23"/>
      <c r="C2" s="23"/>
      <c r="D2" s="23"/>
      <c r="E2" s="23"/>
      <c r="F2" s="23"/>
      <c r="G2" s="23"/>
      <c r="H2" s="23"/>
      <c r="I2" s="23"/>
      <c r="J2" s="23"/>
      <c r="K2" s="23"/>
      <c r="L2" s="7"/>
      <c r="M2" s="7"/>
      <c r="N2" s="7"/>
      <c r="O2" s="7"/>
      <c r="P2" s="7"/>
      <c r="Q2" s="7"/>
    </row>
    <row r="3" spans="1:17" ht="15" customHeight="1" x14ac:dyDescent="0.25">
      <c r="A3" s="23"/>
      <c r="B3" s="23"/>
      <c r="C3" s="23"/>
      <c r="D3" s="23"/>
      <c r="E3" s="23"/>
      <c r="F3" s="23"/>
      <c r="G3" s="23"/>
      <c r="H3" s="23"/>
      <c r="I3" s="23"/>
      <c r="J3" s="23"/>
      <c r="K3" s="23"/>
      <c r="L3" s="7"/>
      <c r="M3" s="7"/>
      <c r="N3" s="7"/>
      <c r="O3" s="7"/>
      <c r="P3" s="7"/>
      <c r="Q3" s="7"/>
    </row>
    <row r="4" spans="1:17" ht="15" customHeight="1" x14ac:dyDescent="0.25">
      <c r="A4" s="23"/>
      <c r="B4" s="23"/>
      <c r="C4" s="23"/>
      <c r="D4" s="23"/>
      <c r="E4" s="23"/>
      <c r="F4" s="23"/>
      <c r="G4" s="23"/>
      <c r="H4" s="23"/>
      <c r="I4" s="23"/>
      <c r="J4" s="23"/>
      <c r="K4" s="23"/>
      <c r="L4" s="7"/>
      <c r="M4" s="7"/>
      <c r="N4" s="7"/>
      <c r="O4" s="7"/>
      <c r="P4" s="7"/>
      <c r="Q4" s="7"/>
    </row>
    <row r="5" spans="1:17" ht="15" customHeight="1" x14ac:dyDescent="0.25">
      <c r="A5" s="23"/>
      <c r="B5" s="23"/>
      <c r="C5" s="23"/>
      <c r="D5" s="23"/>
      <c r="E5" s="23"/>
      <c r="F5" s="23"/>
      <c r="G5" s="23"/>
      <c r="H5" s="23"/>
      <c r="I5" s="23"/>
      <c r="J5" s="23"/>
      <c r="K5" s="23"/>
      <c r="L5" s="7"/>
      <c r="M5" s="7"/>
      <c r="N5" s="7"/>
      <c r="O5" s="7"/>
      <c r="P5" s="7"/>
      <c r="Q5" s="7"/>
    </row>
    <row r="6" spans="1:17" ht="15" customHeight="1" x14ac:dyDescent="0.25">
      <c r="A6" s="7"/>
      <c r="B6" s="7"/>
      <c r="C6" s="7"/>
      <c r="D6" s="7"/>
      <c r="E6" s="7"/>
      <c r="F6" s="7"/>
      <c r="G6" s="7"/>
      <c r="H6" s="7"/>
      <c r="I6" s="7"/>
      <c r="J6" s="7"/>
      <c r="K6" s="7"/>
      <c r="L6" s="7"/>
      <c r="M6" s="7"/>
      <c r="N6" s="7"/>
      <c r="O6" s="7"/>
      <c r="P6" s="7"/>
      <c r="Q6" s="7"/>
    </row>
    <row r="7" spans="1:17" x14ac:dyDescent="0.25">
      <c r="A7" s="2" t="s">
        <v>3</v>
      </c>
    </row>
    <row r="9" spans="1:17" x14ac:dyDescent="0.25">
      <c r="A9" s="3" t="s">
        <v>422</v>
      </c>
      <c r="B9" s="10"/>
      <c r="D9" s="20" t="s">
        <v>505</v>
      </c>
      <c r="E9" s="20"/>
      <c r="F9" s="21">
        <f>SUM(Table3[Gross Prepayment   incl VAT £ - CR])</f>
        <v>0</v>
      </c>
      <c r="G9" s="21"/>
      <c r="H9" s="9"/>
      <c r="I9" s="8"/>
      <c r="J9" s="8"/>
      <c r="K9" s="8"/>
      <c r="L9" s="8"/>
      <c r="M9" s="8"/>
      <c r="N9" s="8"/>
    </row>
    <row r="10" spans="1:17" x14ac:dyDescent="0.25">
      <c r="A10" s="3" t="s">
        <v>6</v>
      </c>
      <c r="B10" s="6" t="str">
        <f>IF(ISBLANK(B9)=TRUE,"",VLOOKUP(B9,Table1[],2,0))</f>
        <v/>
      </c>
      <c r="D10" s="20" t="s">
        <v>502</v>
      </c>
      <c r="E10" s="20"/>
      <c r="F10" s="22" t="str">
        <f>IF(AND(ISBLANK(B9)=FALSE,ISBLANK(B10)=FALSE,ISBLANK(B11)=FALSE,ISBLANK(B12)=FALSE,ISBLANK(B13)=FALSE,AND(OR(AND(B13="Yes",F9=0)=TRUE,(AND(B13="No",F9&lt;&gt;0))=TRUE))),"Ready for submission","Not yet ready - check form details and table")</f>
        <v>Not yet ready - check form details and table</v>
      </c>
      <c r="G10" s="22"/>
      <c r="H10" s="1"/>
    </row>
    <row r="11" spans="1:17" x14ac:dyDescent="0.25">
      <c r="A11" s="3" t="s">
        <v>1</v>
      </c>
      <c r="B11" s="10"/>
    </row>
    <row r="12" spans="1:17" x14ac:dyDescent="0.25">
      <c r="A12" s="3" t="s">
        <v>2</v>
      </c>
      <c r="B12" s="10"/>
    </row>
    <row r="13" spans="1:17" x14ac:dyDescent="0.25">
      <c r="A13" s="3" t="s">
        <v>503</v>
      </c>
      <c r="B13" s="10"/>
    </row>
    <row r="15" spans="1:17" x14ac:dyDescent="0.25">
      <c r="A15" s="1" t="s">
        <v>423</v>
      </c>
    </row>
    <row r="17" spans="1:11" x14ac:dyDescent="0.25">
      <c r="A17" t="str">
        <f>"1. Use only for payments documents processed by "&amp;TEXT(Lookups!J3,"DD MMMM YYYY")&amp; " which relate either partly or completely to "&amp;YEAR(Lookups!J3)&amp;"/"&amp;RIGHT(YEAR(Lookups!J3),2)+1&amp;" financial year and which have not been made using the Oracle prepayments functionality."</f>
        <v>1. Use only for payments documents processed by 31 July 2026 which relate either partly or completely to 2026/27 financial year and which have not been made using the Oracle prepayments functionality.</v>
      </c>
    </row>
    <row r="18" spans="1:11" x14ac:dyDescent="0.25">
      <c r="A18" t="s">
        <v>424</v>
      </c>
    </row>
    <row r="19" spans="1:11" x14ac:dyDescent="0.25">
      <c r="A19" t="str">
        <f>"3. Please enter details of project payment documents processed by "&amp;TEXT(Lookups!J3,"DD MMMM YYYY")&amp;" where the related goods/services have not been received in full by this date."</f>
        <v>3. Please enter details of project payment documents processed by 31 July 2026 where the related goods/services have not been received in full by this date.</v>
      </c>
    </row>
    <row r="20" spans="1:11" x14ac:dyDescent="0.25">
      <c r="A20" t="str">
        <f>"4. To enable Finance to derive the pre-payment value, please enter a % estimate of the cost relating to "&amp;YEAR(Lookups!J3)&amp;"/"&amp;RIGHT(YEAR(Lookups!J3),2)+1&amp;" and subsequent years in column G."</f>
        <v>4. To enable Finance to derive the pre-payment value, please enter a % estimate of the cost relating to 2026/27 and subsequent years in column G.</v>
      </c>
    </row>
    <row r="21" spans="1:11" x14ac:dyDescent="0.25">
      <c r="A21" t="s">
        <v>425</v>
      </c>
    </row>
    <row r="22" spans="1:11" x14ac:dyDescent="0.25">
      <c r="A22" t="s">
        <v>515</v>
      </c>
    </row>
    <row r="23" spans="1:11" x14ac:dyDescent="0.25">
      <c r="A23" t="s">
        <v>513</v>
      </c>
    </row>
    <row r="24" spans="1:11" x14ac:dyDescent="0.25">
      <c r="A24" t="s">
        <v>511</v>
      </c>
    </row>
    <row r="25" spans="1:11" x14ac:dyDescent="0.25">
      <c r="A25" t="str">
        <f>"8. Note: the journal relating to this return will be reversed in accounting period Aug-"&amp;RIGHT(YEAR(Lookups!J3),2)</f>
        <v>8. Note: the journal relating to this return will be reversed in accounting period Aug-26</v>
      </c>
    </row>
    <row r="26" spans="1:11" x14ac:dyDescent="0.25">
      <c r="A26" s="1" t="s">
        <v>534</v>
      </c>
    </row>
    <row r="27" spans="1:11" x14ac:dyDescent="0.25">
      <c r="A27" s="18" t="str">
        <f>"10. Save the completed form and submit by e-mail to research.accounts@admin.ox.ac.uk by the deadline stated in the year end manual with 'YE07' and your department code in the subject line."</f>
        <v>10. Save the completed form and submit by e-mail to research.accounts@admin.ox.ac.uk by the deadline stated in the year end manual with 'YE07' and your department code in the subject line.</v>
      </c>
    </row>
    <row r="28" spans="1:11" x14ac:dyDescent="0.25">
      <c r="A28" s="4" t="s">
        <v>512</v>
      </c>
    </row>
    <row r="29" spans="1:11" x14ac:dyDescent="0.25">
      <c r="A29" s="19" t="s">
        <v>541</v>
      </c>
    </row>
    <row r="30" spans="1:11" x14ac:dyDescent="0.25">
      <c r="A30" s="5"/>
    </row>
    <row r="31" spans="1:11" x14ac:dyDescent="0.25">
      <c r="A31" s="1" t="s">
        <v>501</v>
      </c>
    </row>
    <row r="32" spans="1:11" ht="49.5" customHeight="1" x14ac:dyDescent="0.25">
      <c r="A32" s="13" t="s">
        <v>509</v>
      </c>
      <c r="B32" s="13" t="s">
        <v>508</v>
      </c>
      <c r="C32" s="13" t="s">
        <v>429</v>
      </c>
      <c r="D32" s="13" t="s">
        <v>430</v>
      </c>
      <c r="E32" s="13" t="s">
        <v>504</v>
      </c>
      <c r="F32" s="13" t="s">
        <v>506</v>
      </c>
      <c r="G32" s="14" t="s">
        <v>518</v>
      </c>
      <c r="H32" s="13" t="s">
        <v>507</v>
      </c>
      <c r="I32" s="13" t="s">
        <v>510</v>
      </c>
      <c r="J32" s="13" t="s">
        <v>514</v>
      </c>
      <c r="K32" s="13" t="s">
        <v>516</v>
      </c>
    </row>
    <row r="33" spans="1:11" x14ac:dyDescent="0.25">
      <c r="A33" s="11"/>
      <c r="B33" s="11"/>
      <c r="C33" s="11"/>
      <c r="D33" s="11"/>
      <c r="E33" s="11"/>
      <c r="F33" s="12"/>
      <c r="G33" s="15"/>
      <c r="H33" s="11"/>
      <c r="I33" s="16">
        <f>ROUND(Table3[[#This Row],[Gross payment in £ (incl. VAT)]]*Table3[[#This Row],[In advance %  relating to future financial year(s)]],2)*-1</f>
        <v>0</v>
      </c>
      <c r="J33" s="11"/>
      <c r="K33" s="11"/>
    </row>
    <row r="34" spans="1:11" x14ac:dyDescent="0.25">
      <c r="A34" s="11"/>
      <c r="B34" s="11"/>
      <c r="C34" s="11"/>
      <c r="D34" s="11"/>
      <c r="E34" s="11"/>
      <c r="F34" s="12"/>
      <c r="G34" s="15"/>
      <c r="H34" s="11"/>
      <c r="I34" s="16">
        <f>ROUND(Table3[[#This Row],[Gross payment in £ (incl. VAT)]]*Table3[[#This Row],[In advance %  relating to future financial year(s)]],2)*-1</f>
        <v>0</v>
      </c>
      <c r="J34" s="11"/>
      <c r="K34" s="11"/>
    </row>
    <row r="35" spans="1:11" x14ac:dyDescent="0.25">
      <c r="A35" s="11"/>
      <c r="B35" s="11"/>
      <c r="C35" s="11"/>
      <c r="D35" s="11"/>
      <c r="E35" s="11"/>
      <c r="F35" s="12"/>
      <c r="G35" s="15"/>
      <c r="H35" s="11"/>
      <c r="I35" s="16">
        <f>ROUND(Table3[[#This Row],[Gross payment in £ (incl. VAT)]]*Table3[[#This Row],[In advance %  relating to future financial year(s)]],2)*-1</f>
        <v>0</v>
      </c>
      <c r="J35" s="11"/>
      <c r="K35" s="11"/>
    </row>
    <row r="36" spans="1:11" x14ac:dyDescent="0.25">
      <c r="A36" s="11"/>
      <c r="B36" s="11"/>
      <c r="C36" s="11"/>
      <c r="D36" s="11"/>
      <c r="E36" s="11"/>
      <c r="F36" s="12"/>
      <c r="G36" s="15"/>
      <c r="H36" s="11"/>
      <c r="I36" s="16">
        <f>ROUND(Table3[[#This Row],[Gross payment in £ (incl. VAT)]]*Table3[[#This Row],[In advance %  relating to future financial year(s)]],2)*-1</f>
        <v>0</v>
      </c>
      <c r="J36" s="11"/>
      <c r="K36" s="11"/>
    </row>
    <row r="37" spans="1:11" x14ac:dyDescent="0.25">
      <c r="A37" s="11"/>
      <c r="B37" s="11"/>
      <c r="C37" s="11"/>
      <c r="D37" s="11"/>
      <c r="E37" s="11"/>
      <c r="F37" s="12"/>
      <c r="G37" s="15"/>
      <c r="H37" s="11"/>
      <c r="I37" s="16">
        <f>ROUND(Table3[[#This Row],[Gross payment in £ (incl. VAT)]]*Table3[[#This Row],[In advance %  relating to future financial year(s)]],2)*-1</f>
        <v>0</v>
      </c>
      <c r="J37" s="11"/>
      <c r="K37" s="11"/>
    </row>
    <row r="38" spans="1:11" x14ac:dyDescent="0.25">
      <c r="A38" s="11"/>
      <c r="B38" s="11"/>
      <c r="C38" s="11"/>
      <c r="D38" s="11"/>
      <c r="E38" s="11"/>
      <c r="F38" s="12"/>
      <c r="G38" s="15"/>
      <c r="H38" s="11"/>
      <c r="I38" s="16">
        <f>ROUND(Table3[[#This Row],[Gross payment in £ (incl. VAT)]]*Table3[[#This Row],[In advance %  relating to future financial year(s)]],2)*-1</f>
        <v>0</v>
      </c>
      <c r="J38" s="11"/>
      <c r="K38" s="11"/>
    </row>
    <row r="39" spans="1:11" x14ac:dyDescent="0.25">
      <c r="A39" s="11"/>
      <c r="B39" s="11"/>
      <c r="C39" s="11"/>
      <c r="D39" s="11"/>
      <c r="E39" s="11"/>
      <c r="F39" s="12"/>
      <c r="G39" s="15"/>
      <c r="H39" s="11"/>
      <c r="I39" s="16">
        <f>ROUND(Table3[[#This Row],[Gross payment in £ (incl. VAT)]]*Table3[[#This Row],[In advance %  relating to future financial year(s)]],2)*-1</f>
        <v>0</v>
      </c>
      <c r="J39" s="11"/>
      <c r="K39" s="11"/>
    </row>
    <row r="40" spans="1:11" x14ac:dyDescent="0.25">
      <c r="A40" s="11"/>
      <c r="B40" s="11"/>
      <c r="C40" s="11"/>
      <c r="D40" s="11"/>
      <c r="E40" s="11"/>
      <c r="F40" s="12"/>
      <c r="G40" s="15"/>
      <c r="H40" s="11"/>
      <c r="I40" s="16">
        <f>ROUND(Table3[[#This Row],[Gross payment in £ (incl. VAT)]]*Table3[[#This Row],[In advance %  relating to future financial year(s)]],2)*-1</f>
        <v>0</v>
      </c>
      <c r="J40" s="11"/>
      <c r="K40" s="11"/>
    </row>
    <row r="41" spans="1:11" x14ac:dyDescent="0.25">
      <c r="A41" s="11"/>
      <c r="B41" s="11"/>
      <c r="C41" s="11"/>
      <c r="D41" s="11"/>
      <c r="E41" s="11"/>
      <c r="F41" s="12"/>
      <c r="G41" s="15"/>
      <c r="H41" s="11"/>
      <c r="I41" s="16">
        <f>ROUND(Table3[[#This Row],[Gross payment in £ (incl. VAT)]]*Table3[[#This Row],[In advance %  relating to future financial year(s)]],2)*-1</f>
        <v>0</v>
      </c>
      <c r="J41" s="11"/>
      <c r="K41" s="11"/>
    </row>
    <row r="42" spans="1:11" x14ac:dyDescent="0.25">
      <c r="A42" s="11"/>
      <c r="B42" s="11"/>
      <c r="C42" s="11"/>
      <c r="D42" s="11"/>
      <c r="E42" s="11"/>
      <c r="F42" s="12"/>
      <c r="G42" s="15"/>
      <c r="H42" s="11"/>
      <c r="I42" s="16">
        <f>ROUND(Table3[[#This Row],[Gross payment in £ (incl. VAT)]]*Table3[[#This Row],[In advance %  relating to future financial year(s)]],2)*-1</f>
        <v>0</v>
      </c>
      <c r="J42" s="11"/>
      <c r="K42" s="11"/>
    </row>
    <row r="43" spans="1:11" x14ac:dyDescent="0.25">
      <c r="A43" s="11"/>
      <c r="B43" s="11"/>
      <c r="C43" s="11"/>
      <c r="D43" s="11"/>
      <c r="E43" s="11"/>
      <c r="F43" s="12"/>
      <c r="G43" s="15"/>
      <c r="H43" s="11"/>
      <c r="I43" s="16">
        <f>ROUND(Table3[[#This Row],[Gross payment in £ (incl. VAT)]]*Table3[[#This Row],[In advance %  relating to future financial year(s)]],2)*-1</f>
        <v>0</v>
      </c>
      <c r="J43" s="11"/>
      <c r="K43" s="11"/>
    </row>
    <row r="44" spans="1:11" x14ac:dyDescent="0.25">
      <c r="A44" s="11"/>
      <c r="B44" s="11"/>
      <c r="C44" s="11"/>
      <c r="D44" s="11"/>
      <c r="E44" s="11"/>
      <c r="F44" s="12"/>
      <c r="G44" s="15"/>
      <c r="H44" s="11"/>
      <c r="I44" s="16">
        <f>ROUND(Table3[[#This Row],[Gross payment in £ (incl. VAT)]]*Table3[[#This Row],[In advance %  relating to future financial year(s)]],2)*-1</f>
        <v>0</v>
      </c>
      <c r="J44" s="11"/>
      <c r="K44" s="11"/>
    </row>
    <row r="45" spans="1:11" x14ac:dyDescent="0.25">
      <c r="A45" s="11"/>
      <c r="B45" s="11"/>
      <c r="C45" s="11"/>
      <c r="D45" s="11"/>
      <c r="E45" s="11"/>
      <c r="F45" s="12"/>
      <c r="G45" s="15"/>
      <c r="H45" s="11"/>
      <c r="I45" s="16">
        <f>ROUND(Table3[[#This Row],[Gross payment in £ (incl. VAT)]]*Table3[[#This Row],[In advance %  relating to future financial year(s)]],2)*-1</f>
        <v>0</v>
      </c>
      <c r="J45" s="11"/>
      <c r="K45" s="11"/>
    </row>
    <row r="46" spans="1:11" x14ac:dyDescent="0.25">
      <c r="A46" s="11"/>
      <c r="B46" s="11"/>
      <c r="C46" s="11"/>
      <c r="D46" s="11"/>
      <c r="E46" s="11"/>
      <c r="F46" s="12"/>
      <c r="G46" s="15"/>
      <c r="H46" s="11"/>
      <c r="I46" s="16">
        <f>ROUND(Table3[[#This Row],[Gross payment in £ (incl. VAT)]]*Table3[[#This Row],[In advance %  relating to future financial year(s)]],2)*-1</f>
        <v>0</v>
      </c>
      <c r="J46" s="11"/>
      <c r="K46" s="11"/>
    </row>
    <row r="47" spans="1:11" x14ac:dyDescent="0.25">
      <c r="A47" s="11"/>
      <c r="B47" s="11"/>
      <c r="C47" s="11"/>
      <c r="D47" s="11"/>
      <c r="E47" s="11"/>
      <c r="F47" s="12"/>
      <c r="G47" s="15"/>
      <c r="H47" s="11"/>
      <c r="I47" s="16">
        <f>ROUND(Table3[[#This Row],[Gross payment in £ (incl. VAT)]]*Table3[[#This Row],[In advance %  relating to future financial year(s)]],2)*-1</f>
        <v>0</v>
      </c>
      <c r="J47" s="11"/>
      <c r="K47" s="11"/>
    </row>
    <row r="48" spans="1:11" x14ac:dyDescent="0.25">
      <c r="A48" s="11"/>
      <c r="B48" s="11"/>
      <c r="C48" s="11"/>
      <c r="D48" s="11"/>
      <c r="E48" s="11"/>
      <c r="F48" s="12"/>
      <c r="G48" s="15"/>
      <c r="H48" s="11"/>
      <c r="I48" s="16">
        <f>ROUND(Table3[[#This Row],[Gross payment in £ (incl. VAT)]]*Table3[[#This Row],[In advance %  relating to future financial year(s)]],2)*-1</f>
        <v>0</v>
      </c>
      <c r="J48" s="11"/>
      <c r="K48" s="11"/>
    </row>
    <row r="49" spans="1:11" x14ac:dyDescent="0.25">
      <c r="A49" s="11"/>
      <c r="B49" s="11"/>
      <c r="C49" s="11"/>
      <c r="D49" s="11"/>
      <c r="E49" s="11"/>
      <c r="F49" s="12"/>
      <c r="G49" s="15"/>
      <c r="H49" s="11"/>
      <c r="I49" s="16">
        <f>ROUND(Table3[[#This Row],[Gross payment in £ (incl. VAT)]]*Table3[[#This Row],[In advance %  relating to future financial year(s)]],2)*-1</f>
        <v>0</v>
      </c>
      <c r="J49" s="11"/>
      <c r="K49" s="11"/>
    </row>
    <row r="50" spans="1:11" x14ac:dyDescent="0.25">
      <c r="A50" s="11"/>
      <c r="B50" s="11"/>
      <c r="C50" s="11"/>
      <c r="D50" s="11"/>
      <c r="E50" s="11"/>
      <c r="F50" s="12"/>
      <c r="G50" s="15"/>
      <c r="H50" s="11"/>
      <c r="I50" s="16">
        <f>ROUND(Table3[[#This Row],[Gross payment in £ (incl. VAT)]]*Table3[[#This Row],[In advance %  relating to future financial year(s)]],2)*-1</f>
        <v>0</v>
      </c>
      <c r="J50" s="11"/>
      <c r="K50" s="11"/>
    </row>
    <row r="51" spans="1:11" x14ac:dyDescent="0.25">
      <c r="A51" s="11"/>
      <c r="B51" s="11"/>
      <c r="C51" s="11"/>
      <c r="D51" s="11"/>
      <c r="E51" s="11"/>
      <c r="F51" s="12"/>
      <c r="G51" s="15"/>
      <c r="H51" s="11"/>
      <c r="I51" s="16">
        <f>ROUND(Table3[[#This Row],[Gross payment in £ (incl. VAT)]]*Table3[[#This Row],[In advance %  relating to future financial year(s)]],2)*-1</f>
        <v>0</v>
      </c>
      <c r="J51" s="11"/>
      <c r="K51" s="11"/>
    </row>
    <row r="52" spans="1:11" x14ac:dyDescent="0.25">
      <c r="A52" s="11"/>
      <c r="B52" s="11"/>
      <c r="C52" s="11"/>
      <c r="D52" s="11"/>
      <c r="E52" s="11"/>
      <c r="F52" s="12"/>
      <c r="G52" s="15"/>
      <c r="H52" s="11"/>
      <c r="I52" s="16">
        <f>ROUND(Table3[[#This Row],[Gross payment in £ (incl. VAT)]]*Table3[[#This Row],[In advance %  relating to future financial year(s)]],2)*-1</f>
        <v>0</v>
      </c>
      <c r="J52" s="11"/>
      <c r="K52" s="11"/>
    </row>
    <row r="53" spans="1:11" x14ac:dyDescent="0.25">
      <c r="A53" s="11"/>
      <c r="B53" s="11"/>
      <c r="C53" s="11"/>
      <c r="D53" s="11"/>
      <c r="E53" s="11"/>
      <c r="F53" s="12"/>
      <c r="G53" s="15"/>
      <c r="H53" s="11"/>
      <c r="I53" s="16">
        <f>ROUND(Table3[[#This Row],[Gross payment in £ (incl. VAT)]]*Table3[[#This Row],[In advance %  relating to future financial year(s)]],2)*-1</f>
        <v>0</v>
      </c>
      <c r="J53" s="11"/>
      <c r="K53" s="11"/>
    </row>
    <row r="54" spans="1:11" x14ac:dyDescent="0.25">
      <c r="A54" s="11"/>
      <c r="B54" s="11"/>
      <c r="C54" s="11"/>
      <c r="D54" s="11"/>
      <c r="E54" s="11"/>
      <c r="F54" s="12"/>
      <c r="G54" s="15"/>
      <c r="H54" s="11"/>
      <c r="I54" s="16">
        <f>ROUND(Table3[[#This Row],[Gross payment in £ (incl. VAT)]]*Table3[[#This Row],[In advance %  relating to future financial year(s)]],2)*-1</f>
        <v>0</v>
      </c>
      <c r="J54" s="11"/>
      <c r="K54" s="11"/>
    </row>
    <row r="55" spans="1:11" x14ac:dyDescent="0.25">
      <c r="A55" s="11"/>
      <c r="B55" s="11"/>
      <c r="C55" s="11"/>
      <c r="D55" s="11"/>
      <c r="E55" s="11"/>
      <c r="F55" s="12"/>
      <c r="G55" s="15"/>
      <c r="H55" s="11"/>
      <c r="I55" s="16">
        <f>ROUND(Table3[[#This Row],[Gross payment in £ (incl. VAT)]]*Table3[[#This Row],[In advance %  relating to future financial year(s)]],2)*-1</f>
        <v>0</v>
      </c>
      <c r="J55" s="11"/>
      <c r="K55" s="11"/>
    </row>
    <row r="56" spans="1:11" x14ac:dyDescent="0.25">
      <c r="A56" s="11"/>
      <c r="B56" s="11"/>
      <c r="C56" s="11"/>
      <c r="D56" s="11"/>
      <c r="E56" s="11"/>
      <c r="F56" s="12"/>
      <c r="G56" s="15"/>
      <c r="H56" s="11"/>
      <c r="I56" s="16">
        <f>ROUND(Table3[[#This Row],[Gross payment in £ (incl. VAT)]]*Table3[[#This Row],[In advance %  relating to future financial year(s)]],2)*-1</f>
        <v>0</v>
      </c>
      <c r="J56" s="11"/>
      <c r="K56" s="11"/>
    </row>
    <row r="57" spans="1:11" x14ac:dyDescent="0.25">
      <c r="A57" s="11"/>
      <c r="B57" s="11"/>
      <c r="C57" s="11"/>
      <c r="D57" s="11"/>
      <c r="E57" s="11"/>
      <c r="F57" s="12"/>
      <c r="G57" s="15"/>
      <c r="H57" s="11"/>
      <c r="I57" s="16">
        <f>ROUND(Table3[[#This Row],[Gross payment in £ (incl. VAT)]]*Table3[[#This Row],[In advance %  relating to future financial year(s)]],2)*-1</f>
        <v>0</v>
      </c>
      <c r="J57" s="11"/>
      <c r="K57" s="11"/>
    </row>
    <row r="58" spans="1:11" x14ac:dyDescent="0.25">
      <c r="A58" s="11"/>
      <c r="B58" s="11"/>
      <c r="C58" s="11"/>
      <c r="D58" s="11"/>
      <c r="E58" s="11"/>
      <c r="F58" s="12"/>
      <c r="G58" s="15"/>
      <c r="H58" s="11"/>
      <c r="I58" s="16">
        <f>ROUND(Table3[[#This Row],[Gross payment in £ (incl. VAT)]]*Table3[[#This Row],[In advance %  relating to future financial year(s)]],2)*-1</f>
        <v>0</v>
      </c>
      <c r="J58" s="11"/>
      <c r="K58" s="11"/>
    </row>
    <row r="59" spans="1:11" x14ac:dyDescent="0.25">
      <c r="A59" s="11"/>
      <c r="B59" s="11"/>
      <c r="C59" s="11"/>
      <c r="D59" s="11"/>
      <c r="E59" s="11"/>
      <c r="F59" s="12"/>
      <c r="G59" s="15"/>
      <c r="H59" s="11"/>
      <c r="I59" s="16">
        <f>ROUND(Table3[[#This Row],[Gross payment in £ (incl. VAT)]]*Table3[[#This Row],[In advance %  relating to future financial year(s)]],2)*-1</f>
        <v>0</v>
      </c>
      <c r="J59" s="11"/>
      <c r="K59" s="11"/>
    </row>
    <row r="60" spans="1:11" x14ac:dyDescent="0.25">
      <c r="A60" s="11"/>
      <c r="B60" s="11"/>
      <c r="C60" s="11"/>
      <c r="D60" s="11"/>
      <c r="E60" s="11"/>
      <c r="F60" s="12"/>
      <c r="G60" s="15"/>
      <c r="H60" s="11"/>
      <c r="I60" s="16">
        <f>ROUND(Table3[[#This Row],[Gross payment in £ (incl. VAT)]]*Table3[[#This Row],[In advance %  relating to future financial year(s)]],2)*-1</f>
        <v>0</v>
      </c>
      <c r="J60" s="11"/>
      <c r="K60" s="11"/>
    </row>
    <row r="61" spans="1:11" x14ac:dyDescent="0.25">
      <c r="A61" s="11"/>
      <c r="B61" s="11"/>
      <c r="C61" s="11"/>
      <c r="D61" s="11"/>
      <c r="E61" s="11"/>
      <c r="F61" s="12"/>
      <c r="G61" s="15"/>
      <c r="H61" s="11"/>
      <c r="I61" s="16">
        <f>ROUND(Table3[[#This Row],[Gross payment in £ (incl. VAT)]]*Table3[[#This Row],[In advance %  relating to future financial year(s)]],2)*-1</f>
        <v>0</v>
      </c>
      <c r="J61" s="11"/>
      <c r="K61" s="11"/>
    </row>
    <row r="62" spans="1:11" x14ac:dyDescent="0.25">
      <c r="A62" s="11"/>
      <c r="B62" s="11"/>
      <c r="C62" s="11"/>
      <c r="D62" s="11"/>
      <c r="E62" s="11"/>
      <c r="F62" s="12"/>
      <c r="G62" s="15"/>
      <c r="H62" s="11"/>
      <c r="I62" s="16">
        <f>ROUND(Table3[[#This Row],[Gross payment in £ (incl. VAT)]]*Table3[[#This Row],[In advance %  relating to future financial year(s)]],2)*-1</f>
        <v>0</v>
      </c>
      <c r="J62" s="11"/>
      <c r="K62" s="11"/>
    </row>
    <row r="63" spans="1:11" x14ac:dyDescent="0.25">
      <c r="A63" s="11"/>
      <c r="B63" s="11"/>
      <c r="C63" s="11"/>
      <c r="D63" s="11"/>
      <c r="E63" s="11"/>
      <c r="F63" s="12"/>
      <c r="G63" s="15"/>
      <c r="H63" s="11"/>
      <c r="I63" s="16">
        <f>ROUND(Table3[[#This Row],[Gross payment in £ (incl. VAT)]]*Table3[[#This Row],[In advance %  relating to future financial year(s)]],2)*-1</f>
        <v>0</v>
      </c>
      <c r="J63" s="11"/>
      <c r="K63" s="11"/>
    </row>
    <row r="64" spans="1:11" x14ac:dyDescent="0.25">
      <c r="A64" s="11"/>
      <c r="B64" s="11"/>
      <c r="C64" s="11"/>
      <c r="D64" s="11"/>
      <c r="E64" s="11"/>
      <c r="F64" s="12"/>
      <c r="G64" s="15"/>
      <c r="H64" s="11"/>
      <c r="I64" s="16">
        <f>ROUND(Table3[[#This Row],[Gross payment in £ (incl. VAT)]]*Table3[[#This Row],[In advance %  relating to future financial year(s)]],2)*-1</f>
        <v>0</v>
      </c>
      <c r="J64" s="11"/>
      <c r="K64" s="11"/>
    </row>
    <row r="65" spans="1:11" x14ac:dyDescent="0.25">
      <c r="A65" s="11"/>
      <c r="B65" s="11"/>
      <c r="C65" s="11"/>
      <c r="D65" s="11"/>
      <c r="E65" s="11"/>
      <c r="F65" s="12"/>
      <c r="G65" s="15"/>
      <c r="H65" s="11"/>
      <c r="I65" s="16">
        <f>ROUND(Table3[[#This Row],[Gross payment in £ (incl. VAT)]]*Table3[[#This Row],[In advance %  relating to future financial year(s)]],2)*-1</f>
        <v>0</v>
      </c>
      <c r="J65" s="11"/>
      <c r="K65" s="11"/>
    </row>
    <row r="66" spans="1:11" x14ac:dyDescent="0.25">
      <c r="A66" s="11"/>
      <c r="B66" s="11"/>
      <c r="C66" s="11"/>
      <c r="D66" s="11"/>
      <c r="E66" s="11"/>
      <c r="F66" s="12"/>
      <c r="G66" s="15"/>
      <c r="H66" s="11"/>
      <c r="I66" s="16">
        <f>ROUND(Table3[[#This Row],[Gross payment in £ (incl. VAT)]]*Table3[[#This Row],[In advance %  relating to future financial year(s)]],2)*-1</f>
        <v>0</v>
      </c>
      <c r="J66" s="11"/>
      <c r="K66" s="11"/>
    </row>
    <row r="67" spans="1:11" x14ac:dyDescent="0.25">
      <c r="A67" s="11"/>
      <c r="B67" s="11"/>
      <c r="C67" s="11"/>
      <c r="D67" s="11"/>
      <c r="E67" s="11"/>
      <c r="F67" s="12"/>
      <c r="G67" s="15"/>
      <c r="H67" s="11"/>
      <c r="I67" s="16">
        <f>ROUND(Table3[[#This Row],[Gross payment in £ (incl. VAT)]]*Table3[[#This Row],[In advance %  relating to future financial year(s)]],2)*-1</f>
        <v>0</v>
      </c>
      <c r="J67" s="11"/>
      <c r="K67" s="11"/>
    </row>
    <row r="68" spans="1:11" x14ac:dyDescent="0.25">
      <c r="A68" s="11"/>
      <c r="B68" s="11"/>
      <c r="C68" s="11"/>
      <c r="D68" s="11"/>
      <c r="E68" s="11"/>
      <c r="F68" s="12"/>
      <c r="G68" s="15"/>
      <c r="H68" s="11"/>
      <c r="I68" s="16">
        <f>ROUND(Table3[[#This Row],[Gross payment in £ (incl. VAT)]]*Table3[[#This Row],[In advance %  relating to future financial year(s)]],2)*-1</f>
        <v>0</v>
      </c>
      <c r="J68" s="11"/>
      <c r="K68" s="11"/>
    </row>
    <row r="69" spans="1:11" x14ac:dyDescent="0.25">
      <c r="A69" s="11"/>
      <c r="B69" s="11"/>
      <c r="C69" s="11"/>
      <c r="D69" s="11"/>
      <c r="E69" s="11"/>
      <c r="F69" s="12"/>
      <c r="G69" s="15"/>
      <c r="H69" s="11"/>
      <c r="I69" s="16">
        <f>ROUND(Table3[[#This Row],[Gross payment in £ (incl. VAT)]]*Table3[[#This Row],[In advance %  relating to future financial year(s)]],2)*-1</f>
        <v>0</v>
      </c>
      <c r="J69" s="11"/>
      <c r="K69" s="11"/>
    </row>
    <row r="70" spans="1:11" x14ac:dyDescent="0.25">
      <c r="A70" s="11"/>
      <c r="B70" s="11"/>
      <c r="C70" s="11"/>
      <c r="D70" s="11"/>
      <c r="E70" s="11"/>
      <c r="F70" s="12"/>
      <c r="G70" s="15"/>
      <c r="H70" s="11"/>
      <c r="I70" s="16">
        <f>ROUND(Table3[[#This Row],[Gross payment in £ (incl. VAT)]]*Table3[[#This Row],[In advance %  relating to future financial year(s)]],2)*-1</f>
        <v>0</v>
      </c>
      <c r="J70" s="11"/>
      <c r="K70" s="11"/>
    </row>
    <row r="71" spans="1:11" x14ac:dyDescent="0.25">
      <c r="A71" s="11"/>
      <c r="B71" s="11"/>
      <c r="C71" s="11"/>
      <c r="D71" s="11"/>
      <c r="E71" s="11"/>
      <c r="F71" s="12"/>
      <c r="G71" s="15"/>
      <c r="H71" s="11"/>
      <c r="I71" s="16">
        <f>ROUND(Table3[[#This Row],[Gross payment in £ (incl. VAT)]]*Table3[[#This Row],[In advance %  relating to future financial year(s)]],2)*-1</f>
        <v>0</v>
      </c>
      <c r="J71" s="11"/>
      <c r="K71" s="11"/>
    </row>
    <row r="72" spans="1:11" x14ac:dyDescent="0.25">
      <c r="A72" s="11"/>
      <c r="B72" s="11"/>
      <c r="C72" s="11"/>
      <c r="D72" s="11"/>
      <c r="E72" s="11"/>
      <c r="F72" s="12"/>
      <c r="G72" s="15"/>
      <c r="H72" s="11"/>
      <c r="I72" s="16">
        <f>ROUND(Table3[[#This Row],[Gross payment in £ (incl. VAT)]]*Table3[[#This Row],[In advance %  relating to future financial year(s)]],2)*-1</f>
        <v>0</v>
      </c>
      <c r="J72" s="11"/>
      <c r="K72" s="11"/>
    </row>
    <row r="73" spans="1:11" x14ac:dyDescent="0.25">
      <c r="A73" s="11"/>
      <c r="B73" s="11"/>
      <c r="C73" s="11"/>
      <c r="D73" s="11"/>
      <c r="E73" s="11"/>
      <c r="F73" s="12"/>
      <c r="G73" s="15"/>
      <c r="H73" s="11"/>
      <c r="I73" s="16">
        <f>ROUND(Table3[[#This Row],[Gross payment in £ (incl. VAT)]]*Table3[[#This Row],[In advance %  relating to future financial year(s)]],2)*-1</f>
        <v>0</v>
      </c>
      <c r="J73" s="11"/>
      <c r="K73" s="11"/>
    </row>
    <row r="74" spans="1:11" x14ac:dyDescent="0.25">
      <c r="A74" s="11"/>
      <c r="B74" s="11"/>
      <c r="C74" s="11"/>
      <c r="D74" s="11"/>
      <c r="E74" s="11"/>
      <c r="F74" s="12"/>
      <c r="G74" s="15"/>
      <c r="H74" s="11"/>
      <c r="I74" s="16">
        <f>ROUND(Table3[[#This Row],[Gross payment in £ (incl. VAT)]]*Table3[[#This Row],[In advance %  relating to future financial year(s)]],2)*-1</f>
        <v>0</v>
      </c>
      <c r="J74" s="11"/>
      <c r="K74" s="11"/>
    </row>
    <row r="75" spans="1:11" x14ac:dyDescent="0.25">
      <c r="A75" s="11"/>
      <c r="B75" s="11"/>
      <c r="C75" s="11"/>
      <c r="D75" s="11"/>
      <c r="E75" s="11"/>
      <c r="F75" s="12"/>
      <c r="G75" s="15"/>
      <c r="H75" s="11"/>
      <c r="I75" s="16">
        <f>ROUND(Table3[[#This Row],[Gross payment in £ (incl. VAT)]]*Table3[[#This Row],[In advance %  relating to future financial year(s)]],2)*-1</f>
        <v>0</v>
      </c>
      <c r="J75" s="11"/>
      <c r="K75" s="11"/>
    </row>
    <row r="76" spans="1:11" x14ac:dyDescent="0.25">
      <c r="A76" s="11"/>
      <c r="B76" s="11"/>
      <c r="C76" s="11"/>
      <c r="D76" s="11"/>
      <c r="E76" s="11"/>
      <c r="F76" s="12"/>
      <c r="G76" s="15"/>
      <c r="H76" s="11"/>
      <c r="I76" s="16">
        <f>ROUND(Table3[[#This Row],[Gross payment in £ (incl. VAT)]]*Table3[[#This Row],[In advance %  relating to future financial year(s)]],2)*-1</f>
        <v>0</v>
      </c>
      <c r="J76" s="11"/>
      <c r="K76" s="11"/>
    </row>
    <row r="77" spans="1:11" x14ac:dyDescent="0.25">
      <c r="A77" s="11"/>
      <c r="B77" s="11"/>
      <c r="C77" s="11"/>
      <c r="D77" s="11"/>
      <c r="E77" s="11"/>
      <c r="F77" s="12"/>
      <c r="G77" s="15"/>
      <c r="H77" s="11"/>
      <c r="I77" s="16">
        <f>ROUND(Table3[[#This Row],[Gross payment in £ (incl. VAT)]]*Table3[[#This Row],[In advance %  relating to future financial year(s)]],2)*-1</f>
        <v>0</v>
      </c>
      <c r="J77" s="11"/>
      <c r="K77" s="11"/>
    </row>
    <row r="78" spans="1:11" x14ac:dyDescent="0.25">
      <c r="A78" s="11"/>
      <c r="B78" s="11"/>
      <c r="C78" s="11"/>
      <c r="D78" s="11"/>
      <c r="E78" s="11"/>
      <c r="F78" s="12"/>
      <c r="G78" s="15"/>
      <c r="H78" s="11"/>
      <c r="I78" s="16">
        <f>ROUND(Table3[[#This Row],[Gross payment in £ (incl. VAT)]]*Table3[[#This Row],[In advance %  relating to future financial year(s)]],2)*-1</f>
        <v>0</v>
      </c>
      <c r="J78" s="11"/>
      <c r="K78" s="11"/>
    </row>
    <row r="79" spans="1:11" x14ac:dyDescent="0.25">
      <c r="A79" s="11"/>
      <c r="B79" s="11"/>
      <c r="C79" s="11"/>
      <c r="D79" s="11"/>
      <c r="E79" s="11"/>
      <c r="F79" s="12"/>
      <c r="G79" s="15"/>
      <c r="H79" s="11"/>
      <c r="I79" s="16">
        <f>ROUND(Table3[[#This Row],[Gross payment in £ (incl. VAT)]]*Table3[[#This Row],[In advance %  relating to future financial year(s)]],2)*-1</f>
        <v>0</v>
      </c>
      <c r="J79" s="11"/>
      <c r="K79" s="11"/>
    </row>
    <row r="80" spans="1:11" x14ac:dyDescent="0.25">
      <c r="A80" s="11"/>
      <c r="B80" s="11"/>
      <c r="C80" s="11"/>
      <c r="D80" s="11"/>
      <c r="E80" s="11"/>
      <c r="F80" s="12"/>
      <c r="G80" s="15"/>
      <c r="H80" s="11"/>
      <c r="I80" s="16">
        <f>ROUND(Table3[[#This Row],[Gross payment in £ (incl. VAT)]]*Table3[[#This Row],[In advance %  relating to future financial year(s)]],2)*-1</f>
        <v>0</v>
      </c>
      <c r="J80" s="11"/>
      <c r="K80" s="11"/>
    </row>
    <row r="81" spans="1:11" x14ac:dyDescent="0.25">
      <c r="A81" s="11"/>
      <c r="B81" s="11"/>
      <c r="C81" s="11"/>
      <c r="D81" s="11"/>
      <c r="E81" s="11"/>
      <c r="F81" s="12"/>
      <c r="G81" s="15"/>
      <c r="H81" s="11"/>
      <c r="I81" s="16">
        <f>ROUND(Table3[[#This Row],[Gross payment in £ (incl. VAT)]]*Table3[[#This Row],[In advance %  relating to future financial year(s)]],2)*-1</f>
        <v>0</v>
      </c>
      <c r="J81" s="11"/>
      <c r="K81" s="11"/>
    </row>
    <row r="82" spans="1:11" x14ac:dyDescent="0.25">
      <c r="A82" s="11"/>
      <c r="B82" s="11"/>
      <c r="C82" s="11"/>
      <c r="D82" s="11"/>
      <c r="E82" s="11"/>
      <c r="F82" s="12"/>
      <c r="G82" s="15"/>
      <c r="H82" s="11"/>
      <c r="I82" s="16">
        <f>ROUND(Table3[[#This Row],[Gross payment in £ (incl. VAT)]]*Table3[[#This Row],[In advance %  relating to future financial year(s)]],2)*-1</f>
        <v>0</v>
      </c>
      <c r="J82" s="11"/>
      <c r="K82" s="11"/>
    </row>
    <row r="83" spans="1:11" x14ac:dyDescent="0.25">
      <c r="A83" s="11"/>
      <c r="B83" s="11"/>
      <c r="C83" s="11"/>
      <c r="D83" s="11"/>
      <c r="E83" s="11"/>
      <c r="F83" s="12"/>
      <c r="G83" s="15"/>
      <c r="H83" s="11"/>
      <c r="I83" s="16">
        <f>ROUND(Table3[[#This Row],[Gross payment in £ (incl. VAT)]]*Table3[[#This Row],[In advance %  relating to future financial year(s)]],2)*-1</f>
        <v>0</v>
      </c>
      <c r="J83" s="11"/>
      <c r="K83" s="11"/>
    </row>
    <row r="84" spans="1:11" x14ac:dyDescent="0.25">
      <c r="A84" s="11"/>
      <c r="B84" s="11"/>
      <c r="C84" s="11"/>
      <c r="D84" s="11"/>
      <c r="E84" s="11"/>
      <c r="F84" s="12"/>
      <c r="G84" s="15"/>
      <c r="H84" s="11"/>
      <c r="I84" s="16">
        <f>ROUND(Table3[[#This Row],[Gross payment in £ (incl. VAT)]]*Table3[[#This Row],[In advance %  relating to future financial year(s)]],2)*-1</f>
        <v>0</v>
      </c>
      <c r="J84" s="11"/>
      <c r="K84" s="11"/>
    </row>
    <row r="85" spans="1:11" x14ac:dyDescent="0.25">
      <c r="A85" s="11"/>
      <c r="B85" s="11"/>
      <c r="C85" s="11"/>
      <c r="D85" s="11"/>
      <c r="E85" s="11"/>
      <c r="F85" s="12"/>
      <c r="G85" s="15"/>
      <c r="H85" s="11"/>
      <c r="I85" s="16">
        <f>ROUND(Table3[[#This Row],[Gross payment in £ (incl. VAT)]]*Table3[[#This Row],[In advance %  relating to future financial year(s)]],2)*-1</f>
        <v>0</v>
      </c>
      <c r="J85" s="11"/>
      <c r="K85" s="11"/>
    </row>
    <row r="86" spans="1:11" x14ac:dyDescent="0.25">
      <c r="A86" s="11"/>
      <c r="B86" s="11"/>
      <c r="C86" s="11"/>
      <c r="D86" s="11"/>
      <c r="E86" s="11"/>
      <c r="F86" s="12"/>
      <c r="G86" s="15"/>
      <c r="H86" s="11"/>
      <c r="I86" s="16">
        <f>ROUND(Table3[[#This Row],[Gross payment in £ (incl. VAT)]]*Table3[[#This Row],[In advance %  relating to future financial year(s)]],2)*-1</f>
        <v>0</v>
      </c>
      <c r="J86" s="11"/>
      <c r="K86" s="11"/>
    </row>
    <row r="87" spans="1:11" x14ac:dyDescent="0.25">
      <c r="A87" s="11"/>
      <c r="B87" s="11"/>
      <c r="C87" s="11"/>
      <c r="D87" s="11"/>
      <c r="E87" s="11"/>
      <c r="F87" s="12"/>
      <c r="G87" s="15"/>
      <c r="H87" s="11"/>
      <c r="I87" s="16">
        <f>ROUND(Table3[[#This Row],[Gross payment in £ (incl. VAT)]]*Table3[[#This Row],[In advance %  relating to future financial year(s)]],2)*-1</f>
        <v>0</v>
      </c>
      <c r="J87" s="11"/>
      <c r="K87" s="11"/>
    </row>
    <row r="88" spans="1:11" x14ac:dyDescent="0.25">
      <c r="A88" s="11"/>
      <c r="B88" s="11"/>
      <c r="C88" s="11"/>
      <c r="D88" s="11"/>
      <c r="E88" s="11"/>
      <c r="F88" s="12"/>
      <c r="G88" s="15"/>
      <c r="H88" s="11"/>
      <c r="I88" s="16">
        <f>ROUND(Table3[[#This Row],[Gross payment in £ (incl. VAT)]]*Table3[[#This Row],[In advance %  relating to future financial year(s)]],2)*-1</f>
        <v>0</v>
      </c>
      <c r="J88" s="11"/>
      <c r="K88" s="11"/>
    </row>
    <row r="89" spans="1:11" x14ac:dyDescent="0.25">
      <c r="A89" s="11"/>
      <c r="B89" s="11"/>
      <c r="C89" s="11"/>
      <c r="D89" s="11"/>
      <c r="E89" s="11"/>
      <c r="F89" s="12"/>
      <c r="G89" s="15"/>
      <c r="H89" s="11"/>
      <c r="I89" s="16">
        <f>ROUND(Table3[[#This Row],[Gross payment in £ (incl. VAT)]]*Table3[[#This Row],[In advance %  relating to future financial year(s)]],2)*-1</f>
        <v>0</v>
      </c>
      <c r="J89" s="11"/>
      <c r="K89" s="11"/>
    </row>
    <row r="90" spans="1:11" x14ac:dyDescent="0.25">
      <c r="A90" s="11"/>
      <c r="B90" s="11"/>
      <c r="C90" s="11"/>
      <c r="D90" s="11"/>
      <c r="E90" s="11"/>
      <c r="F90" s="12"/>
      <c r="G90" s="15"/>
      <c r="H90" s="11"/>
      <c r="I90" s="16">
        <f>ROUND(Table3[[#This Row],[Gross payment in £ (incl. VAT)]]*Table3[[#This Row],[In advance %  relating to future financial year(s)]],2)*-1</f>
        <v>0</v>
      </c>
      <c r="J90" s="11"/>
      <c r="K90" s="11"/>
    </row>
    <row r="91" spans="1:11" x14ac:dyDescent="0.25">
      <c r="A91" s="11"/>
      <c r="B91" s="11"/>
      <c r="C91" s="11"/>
      <c r="D91" s="11"/>
      <c r="E91" s="11"/>
      <c r="F91" s="12"/>
      <c r="G91" s="15"/>
      <c r="H91" s="11"/>
      <c r="I91" s="16">
        <f>ROUND(Table3[[#This Row],[Gross payment in £ (incl. VAT)]]*Table3[[#This Row],[In advance %  relating to future financial year(s)]],2)*-1</f>
        <v>0</v>
      </c>
      <c r="J91" s="11"/>
      <c r="K91" s="11"/>
    </row>
    <row r="92" spans="1:11" x14ac:dyDescent="0.25">
      <c r="A92" s="11"/>
      <c r="B92" s="11"/>
      <c r="C92" s="11"/>
      <c r="D92" s="11"/>
      <c r="E92" s="11"/>
      <c r="F92" s="12"/>
      <c r="G92" s="15"/>
      <c r="H92" s="11"/>
      <c r="I92" s="16">
        <f>ROUND(Table3[[#This Row],[Gross payment in £ (incl. VAT)]]*Table3[[#This Row],[In advance %  relating to future financial year(s)]],2)*-1</f>
        <v>0</v>
      </c>
      <c r="J92" s="11"/>
      <c r="K92" s="11"/>
    </row>
    <row r="93" spans="1:11" x14ac:dyDescent="0.25">
      <c r="A93" s="11"/>
      <c r="B93" s="11"/>
      <c r="C93" s="11"/>
      <c r="D93" s="11"/>
      <c r="E93" s="11"/>
      <c r="F93" s="12"/>
      <c r="G93" s="15"/>
      <c r="H93" s="11"/>
      <c r="I93" s="16">
        <f>ROUND(Table3[[#This Row],[Gross payment in £ (incl. VAT)]]*Table3[[#This Row],[In advance %  relating to future financial year(s)]],2)*-1</f>
        <v>0</v>
      </c>
      <c r="J93" s="11"/>
      <c r="K93" s="11"/>
    </row>
    <row r="94" spans="1:11" x14ac:dyDescent="0.25">
      <c r="A94" s="11"/>
      <c r="B94" s="11"/>
      <c r="C94" s="11"/>
      <c r="D94" s="11"/>
      <c r="E94" s="11"/>
      <c r="F94" s="12"/>
      <c r="G94" s="15"/>
      <c r="H94" s="11"/>
      <c r="I94" s="16">
        <f>ROUND(Table3[[#This Row],[Gross payment in £ (incl. VAT)]]*Table3[[#This Row],[In advance %  relating to future financial year(s)]],2)*-1</f>
        <v>0</v>
      </c>
      <c r="J94" s="11"/>
      <c r="K94" s="11"/>
    </row>
    <row r="95" spans="1:11" x14ac:dyDescent="0.25">
      <c r="A95" s="11"/>
      <c r="B95" s="11"/>
      <c r="C95" s="11"/>
      <c r="D95" s="11"/>
      <c r="E95" s="11"/>
      <c r="F95" s="12"/>
      <c r="G95" s="15"/>
      <c r="H95" s="11"/>
      <c r="I95" s="16">
        <f>ROUND(Table3[[#This Row],[Gross payment in £ (incl. VAT)]]*Table3[[#This Row],[In advance %  relating to future financial year(s)]],2)*-1</f>
        <v>0</v>
      </c>
      <c r="J95" s="11"/>
      <c r="K95" s="11"/>
    </row>
    <row r="96" spans="1:11" x14ac:dyDescent="0.25">
      <c r="A96" s="11"/>
      <c r="B96" s="11"/>
      <c r="C96" s="11"/>
      <c r="D96" s="11"/>
      <c r="E96" s="11"/>
      <c r="F96" s="12"/>
      <c r="G96" s="15"/>
      <c r="H96" s="11"/>
      <c r="I96" s="16">
        <f>ROUND(Table3[[#This Row],[Gross payment in £ (incl. VAT)]]*Table3[[#This Row],[In advance %  relating to future financial year(s)]],2)*-1</f>
        <v>0</v>
      </c>
      <c r="J96" s="11"/>
      <c r="K96" s="11"/>
    </row>
    <row r="97" spans="1:11" x14ac:dyDescent="0.25">
      <c r="A97" s="11"/>
      <c r="B97" s="11"/>
      <c r="C97" s="11"/>
      <c r="D97" s="11"/>
      <c r="E97" s="11"/>
      <c r="F97" s="12"/>
      <c r="G97" s="15"/>
      <c r="H97" s="11"/>
      <c r="I97" s="16">
        <f>ROUND(Table3[[#This Row],[Gross payment in £ (incl. VAT)]]*Table3[[#This Row],[In advance %  relating to future financial year(s)]],2)*-1</f>
        <v>0</v>
      </c>
      <c r="J97" s="11"/>
      <c r="K97" s="11"/>
    </row>
    <row r="98" spans="1:11" x14ac:dyDescent="0.25">
      <c r="A98" s="11"/>
      <c r="B98" s="11"/>
      <c r="C98" s="11"/>
      <c r="D98" s="11"/>
      <c r="E98" s="11"/>
      <c r="F98" s="12"/>
      <c r="G98" s="15"/>
      <c r="H98" s="11"/>
      <c r="I98" s="16">
        <f>ROUND(Table3[[#This Row],[Gross payment in £ (incl. VAT)]]*Table3[[#This Row],[In advance %  relating to future financial year(s)]],2)*-1</f>
        <v>0</v>
      </c>
      <c r="J98" s="11"/>
      <c r="K98" s="11"/>
    </row>
    <row r="99" spans="1:11" x14ac:dyDescent="0.25">
      <c r="A99" s="11"/>
      <c r="B99" s="11"/>
      <c r="C99" s="11"/>
      <c r="D99" s="11"/>
      <c r="E99" s="11"/>
      <c r="F99" s="12"/>
      <c r="G99" s="15"/>
      <c r="H99" s="11"/>
      <c r="I99" s="16">
        <f>ROUND(Table3[[#This Row],[Gross payment in £ (incl. VAT)]]*Table3[[#This Row],[In advance %  relating to future financial year(s)]],2)*-1</f>
        <v>0</v>
      </c>
      <c r="J99" s="11"/>
      <c r="K99" s="11"/>
    </row>
    <row r="100" spans="1:11" x14ac:dyDescent="0.25">
      <c r="A100" s="11"/>
      <c r="B100" s="11"/>
      <c r="C100" s="11"/>
      <c r="D100" s="11"/>
      <c r="E100" s="11"/>
      <c r="F100" s="12"/>
      <c r="G100" s="15"/>
      <c r="H100" s="11"/>
      <c r="I100" s="16">
        <f>ROUND(Table3[[#This Row],[Gross payment in £ (incl. VAT)]]*Table3[[#This Row],[In advance %  relating to future financial year(s)]],2)*-1</f>
        <v>0</v>
      </c>
      <c r="J100" s="11"/>
      <c r="K100" s="11"/>
    </row>
    <row r="101" spans="1:11" x14ac:dyDescent="0.25">
      <c r="A101" s="11"/>
      <c r="B101" s="11"/>
      <c r="C101" s="11"/>
      <c r="D101" s="11"/>
      <c r="E101" s="11"/>
      <c r="F101" s="12"/>
      <c r="G101" s="15"/>
      <c r="H101" s="11"/>
      <c r="I101" s="16">
        <f>ROUND(Table3[[#This Row],[Gross payment in £ (incl. VAT)]]*Table3[[#This Row],[In advance %  relating to future financial year(s)]],2)*-1</f>
        <v>0</v>
      </c>
      <c r="J101" s="11"/>
      <c r="K101" s="11"/>
    </row>
  </sheetData>
  <sheetProtection insertRows="0" deleteRows="0"/>
  <mergeCells count="5">
    <mergeCell ref="D9:E9"/>
    <mergeCell ref="D10:E10"/>
    <mergeCell ref="F9:G9"/>
    <mergeCell ref="F10:G10"/>
    <mergeCell ref="A1:K5"/>
  </mergeCells>
  <phoneticPr fontId="4" type="noConversion"/>
  <conditionalFormatting sqref="B9:B13">
    <cfRule type="containsBlanks" dxfId="0" priority="1">
      <formula>LEN(TRIM(B9))=0</formula>
    </cfRule>
  </conditionalFormatting>
  <dataValidations count="2">
    <dataValidation type="date" allowBlank="1" showInputMessage="1" showErrorMessage="1" sqref="A33:A101" xr:uid="{1E96564F-8313-4981-9C35-74666B287A35}">
      <formula1>40179</formula1>
      <formula2>46234</formula2>
    </dataValidation>
    <dataValidation type="textLength" operator="equal" allowBlank="1" showInputMessage="1" showErrorMessage="1" sqref="C33:C101" xr:uid="{8623B67C-FCAE-4406-A3FC-3DAAF8914C89}">
      <formula1>8</formula1>
    </dataValidation>
  </dataValidations>
  <hyperlinks>
    <hyperlink ref="A27" r:id="rId1" display="9. Save the completed form and submit by e-mail to research.accounts@admin.ox.ac.uk by XXXX with 'YE07' and your department code in the subject line." xr:uid="{51A33349-725F-49BA-A872-BB3B84DB9E80}"/>
    <hyperlink ref="A29" r:id="rId2" xr:uid="{0008F1A6-B28E-4DC3-9E7F-34B6877E0014}"/>
  </hyperlinks>
  <pageMargins left="0.7" right="0.7" top="0.75" bottom="0.75" header="0.3" footer="0.3"/>
  <pageSetup paperSize="9" orientation="portrait"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FFD2251B-6CA4-4A80-9700-77FA93A97720}">
          <x14:formula1>
            <xm:f>Lookups!$A$2:$A$217</xm:f>
          </x14:formula1>
          <xm:sqref>B9</xm:sqref>
        </x14:dataValidation>
        <x14:dataValidation type="list" allowBlank="1" showInputMessage="1" showErrorMessage="1" xr:uid="{114943F7-34DF-48DB-8DEB-FD34FA2E4405}">
          <x14:formula1>
            <xm:f>Lookups!$D$2:$D$3</xm:f>
          </x14:formula1>
          <xm:sqref>B13</xm:sqref>
        </x14:dataValidation>
        <x14:dataValidation type="list" allowBlank="1" showInputMessage="1" showErrorMessage="1" xr:uid="{FBC75ADD-A764-4B1F-90F2-56FEE5B8B205}">
          <x14:formula1>
            <xm:f>Lookups!$H$2:$H$66</xm:f>
          </x14:formula1>
          <xm:sqref>E33:E101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D10E1-A68A-486F-B508-3E46213A6E18}">
  <dimension ref="A1:J220"/>
  <sheetViews>
    <sheetView topLeftCell="A2" workbookViewId="0"/>
  </sheetViews>
  <sheetFormatPr defaultRowHeight="15" x14ac:dyDescent="0.25"/>
  <cols>
    <col min="1" max="1" width="48.5703125" bestFit="1" customWidth="1"/>
    <col min="2" max="2" width="18.85546875" bestFit="1" customWidth="1"/>
    <col min="4" max="4" width="11" customWidth="1"/>
    <col min="6" max="6" width="37.7109375" bestFit="1" customWidth="1"/>
    <col min="8" max="8" width="29" bestFit="1" customWidth="1"/>
    <col min="10" max="10" width="49.28515625" bestFit="1" customWidth="1"/>
  </cols>
  <sheetData>
    <row r="1" spans="1:10" x14ac:dyDescent="0.25">
      <c r="A1" t="s">
        <v>0</v>
      </c>
      <c r="B1" t="s">
        <v>5</v>
      </c>
      <c r="D1" t="s">
        <v>426</v>
      </c>
      <c r="F1" t="s">
        <v>431</v>
      </c>
      <c r="H1" t="s">
        <v>435</v>
      </c>
      <c r="J1" t="s">
        <v>517</v>
      </c>
    </row>
    <row r="2" spans="1:10" x14ac:dyDescent="0.25">
      <c r="A2" t="s">
        <v>289</v>
      </c>
      <c r="B2" t="s">
        <v>290</v>
      </c>
      <c r="D2" t="s">
        <v>427</v>
      </c>
      <c r="F2" t="s">
        <v>432</v>
      </c>
      <c r="H2" t="s">
        <v>436</v>
      </c>
      <c r="J2" s="17">
        <v>45870</v>
      </c>
    </row>
    <row r="3" spans="1:10" x14ac:dyDescent="0.25">
      <c r="A3" t="s">
        <v>185</v>
      </c>
      <c r="B3" t="s">
        <v>186</v>
      </c>
      <c r="D3" t="s">
        <v>428</v>
      </c>
      <c r="F3" t="s">
        <v>433</v>
      </c>
      <c r="H3" t="s">
        <v>437</v>
      </c>
      <c r="J3" s="17">
        <v>46234</v>
      </c>
    </row>
    <row r="4" spans="1:10" x14ac:dyDescent="0.25">
      <c r="A4" t="s">
        <v>308</v>
      </c>
      <c r="B4" t="s">
        <v>309</v>
      </c>
      <c r="F4" t="s">
        <v>434</v>
      </c>
      <c r="H4" t="s">
        <v>438</v>
      </c>
    </row>
    <row r="5" spans="1:10" x14ac:dyDescent="0.25">
      <c r="A5" t="s">
        <v>295</v>
      </c>
      <c r="B5" t="s">
        <v>296</v>
      </c>
      <c r="H5" t="s">
        <v>439</v>
      </c>
    </row>
    <row r="6" spans="1:10" x14ac:dyDescent="0.25">
      <c r="A6" t="s">
        <v>77</v>
      </c>
      <c r="B6" t="s">
        <v>78</v>
      </c>
      <c r="H6" t="s">
        <v>440</v>
      </c>
    </row>
    <row r="7" spans="1:10" x14ac:dyDescent="0.25">
      <c r="A7" t="s">
        <v>163</v>
      </c>
      <c r="B7" t="s">
        <v>164</v>
      </c>
      <c r="H7" t="s">
        <v>441</v>
      </c>
    </row>
    <row r="8" spans="1:10" x14ac:dyDescent="0.25">
      <c r="A8" t="s">
        <v>165</v>
      </c>
      <c r="B8" t="s">
        <v>166</v>
      </c>
      <c r="H8" t="s">
        <v>442</v>
      </c>
    </row>
    <row r="9" spans="1:10" x14ac:dyDescent="0.25">
      <c r="A9" t="s">
        <v>318</v>
      </c>
      <c r="B9" t="s">
        <v>319</v>
      </c>
      <c r="H9" t="s">
        <v>443</v>
      </c>
    </row>
    <row r="10" spans="1:10" x14ac:dyDescent="0.25">
      <c r="A10" t="s">
        <v>167</v>
      </c>
      <c r="B10" t="s">
        <v>168</v>
      </c>
      <c r="H10" t="s">
        <v>444</v>
      </c>
    </row>
    <row r="11" spans="1:10" x14ac:dyDescent="0.25">
      <c r="A11" t="s">
        <v>396</v>
      </c>
      <c r="B11" t="s">
        <v>397</v>
      </c>
      <c r="H11" t="s">
        <v>445</v>
      </c>
    </row>
    <row r="12" spans="1:10" x14ac:dyDescent="0.25">
      <c r="A12" t="s">
        <v>532</v>
      </c>
      <c r="B12" t="s">
        <v>533</v>
      </c>
      <c r="H12" t="s">
        <v>446</v>
      </c>
    </row>
    <row r="13" spans="1:10" x14ac:dyDescent="0.25">
      <c r="A13" t="s">
        <v>120</v>
      </c>
      <c r="B13" t="s">
        <v>121</v>
      </c>
      <c r="H13" t="s">
        <v>447</v>
      </c>
    </row>
    <row r="14" spans="1:10" x14ac:dyDescent="0.25">
      <c r="A14" t="s">
        <v>122</v>
      </c>
      <c r="B14" t="s">
        <v>123</v>
      </c>
      <c r="H14" t="s">
        <v>448</v>
      </c>
    </row>
    <row r="15" spans="1:10" x14ac:dyDescent="0.25">
      <c r="A15" t="s">
        <v>151</v>
      </c>
      <c r="B15" t="s">
        <v>152</v>
      </c>
      <c r="H15" t="s">
        <v>449</v>
      </c>
    </row>
    <row r="16" spans="1:10" x14ac:dyDescent="0.25">
      <c r="A16" t="s">
        <v>43</v>
      </c>
      <c r="B16" t="s">
        <v>44</v>
      </c>
      <c r="H16" t="s">
        <v>450</v>
      </c>
    </row>
    <row r="17" spans="1:8" x14ac:dyDescent="0.25">
      <c r="A17" t="s">
        <v>45</v>
      </c>
      <c r="B17" t="s">
        <v>46</v>
      </c>
      <c r="H17" t="s">
        <v>451</v>
      </c>
    </row>
    <row r="18" spans="1:8" x14ac:dyDescent="0.25">
      <c r="A18" t="s">
        <v>147</v>
      </c>
      <c r="B18" t="s">
        <v>148</v>
      </c>
      <c r="H18" t="s">
        <v>452</v>
      </c>
    </row>
    <row r="19" spans="1:8" x14ac:dyDescent="0.25">
      <c r="A19" t="s">
        <v>392</v>
      </c>
      <c r="B19" t="s">
        <v>393</v>
      </c>
      <c r="H19" t="s">
        <v>453</v>
      </c>
    </row>
    <row r="20" spans="1:8" x14ac:dyDescent="0.25">
      <c r="A20" t="s">
        <v>15</v>
      </c>
      <c r="B20" t="s">
        <v>16</v>
      </c>
      <c r="H20" t="s">
        <v>454</v>
      </c>
    </row>
    <row r="21" spans="1:8" x14ac:dyDescent="0.25">
      <c r="A21" t="s">
        <v>404</v>
      </c>
      <c r="B21" t="s">
        <v>405</v>
      </c>
      <c r="H21" t="s">
        <v>455</v>
      </c>
    </row>
    <row r="22" spans="1:8" x14ac:dyDescent="0.25">
      <c r="A22" t="s">
        <v>519</v>
      </c>
      <c r="B22" t="s">
        <v>520</v>
      </c>
      <c r="H22" t="s">
        <v>456</v>
      </c>
    </row>
    <row r="23" spans="1:8" x14ac:dyDescent="0.25">
      <c r="A23" t="s">
        <v>267</v>
      </c>
      <c r="B23" t="s">
        <v>268</v>
      </c>
      <c r="H23" t="s">
        <v>457</v>
      </c>
    </row>
    <row r="24" spans="1:8" x14ac:dyDescent="0.25">
      <c r="A24" t="s">
        <v>314</v>
      </c>
      <c r="B24" t="s">
        <v>315</v>
      </c>
      <c r="H24" t="s">
        <v>458</v>
      </c>
    </row>
    <row r="25" spans="1:8" x14ac:dyDescent="0.25">
      <c r="A25" t="s">
        <v>356</v>
      </c>
      <c r="B25" t="s">
        <v>357</v>
      </c>
      <c r="H25" t="s">
        <v>459</v>
      </c>
    </row>
    <row r="26" spans="1:8" x14ac:dyDescent="0.25">
      <c r="A26" t="s">
        <v>364</v>
      </c>
      <c r="B26" t="s">
        <v>365</v>
      </c>
      <c r="H26" t="s">
        <v>460</v>
      </c>
    </row>
    <row r="27" spans="1:8" x14ac:dyDescent="0.25">
      <c r="A27" t="s">
        <v>358</v>
      </c>
      <c r="B27" t="s">
        <v>359</v>
      </c>
      <c r="H27" t="s">
        <v>461</v>
      </c>
    </row>
    <row r="28" spans="1:8" x14ac:dyDescent="0.25">
      <c r="A28" t="s">
        <v>193</v>
      </c>
      <c r="B28" t="s">
        <v>194</v>
      </c>
      <c r="H28" t="s">
        <v>462</v>
      </c>
    </row>
    <row r="29" spans="1:8" x14ac:dyDescent="0.25">
      <c r="A29" t="s">
        <v>189</v>
      </c>
      <c r="B29" t="s">
        <v>190</v>
      </c>
      <c r="H29" t="s">
        <v>463</v>
      </c>
    </row>
    <row r="30" spans="1:8" x14ac:dyDescent="0.25">
      <c r="A30" t="s">
        <v>197</v>
      </c>
      <c r="B30" t="s">
        <v>198</v>
      </c>
      <c r="H30" t="s">
        <v>464</v>
      </c>
    </row>
    <row r="31" spans="1:8" x14ac:dyDescent="0.25">
      <c r="A31" t="s">
        <v>245</v>
      </c>
      <c r="B31" t="s">
        <v>246</v>
      </c>
      <c r="H31" t="s">
        <v>465</v>
      </c>
    </row>
    <row r="32" spans="1:8" x14ac:dyDescent="0.25">
      <c r="A32" t="s">
        <v>368</v>
      </c>
      <c r="B32" t="s">
        <v>369</v>
      </c>
      <c r="H32" t="s">
        <v>466</v>
      </c>
    </row>
    <row r="33" spans="1:8" x14ac:dyDescent="0.25">
      <c r="A33" t="s">
        <v>223</v>
      </c>
      <c r="B33" t="s">
        <v>224</v>
      </c>
      <c r="H33" t="s">
        <v>467</v>
      </c>
    </row>
    <row r="34" spans="1:8" x14ac:dyDescent="0.25">
      <c r="A34" t="s">
        <v>225</v>
      </c>
      <c r="B34" t="s">
        <v>226</v>
      </c>
      <c r="H34" t="s">
        <v>468</v>
      </c>
    </row>
    <row r="35" spans="1:8" x14ac:dyDescent="0.25">
      <c r="A35" t="s">
        <v>67</v>
      </c>
      <c r="B35" t="s">
        <v>68</v>
      </c>
      <c r="H35" t="s">
        <v>469</v>
      </c>
    </row>
    <row r="36" spans="1:8" x14ac:dyDescent="0.25">
      <c r="A36" t="s">
        <v>247</v>
      </c>
      <c r="B36" t="s">
        <v>248</v>
      </c>
      <c r="H36" t="s">
        <v>470</v>
      </c>
    </row>
    <row r="37" spans="1:8" x14ac:dyDescent="0.25">
      <c r="A37" t="s">
        <v>195</v>
      </c>
      <c r="B37" t="s">
        <v>196</v>
      </c>
      <c r="H37" t="s">
        <v>471</v>
      </c>
    </row>
    <row r="38" spans="1:8" x14ac:dyDescent="0.25">
      <c r="A38" t="s">
        <v>374</v>
      </c>
      <c r="B38" t="s">
        <v>375</v>
      </c>
      <c r="H38" t="s">
        <v>472</v>
      </c>
    </row>
    <row r="39" spans="1:8" x14ac:dyDescent="0.25">
      <c r="A39" t="s">
        <v>535</v>
      </c>
      <c r="B39" t="s">
        <v>536</v>
      </c>
      <c r="H39" t="s">
        <v>473</v>
      </c>
    </row>
    <row r="40" spans="1:8" x14ac:dyDescent="0.25">
      <c r="A40" t="s">
        <v>269</v>
      </c>
      <c r="B40" t="s">
        <v>270</v>
      </c>
      <c r="H40" t="s">
        <v>474</v>
      </c>
    </row>
    <row r="41" spans="1:8" x14ac:dyDescent="0.25">
      <c r="A41" t="s">
        <v>420</v>
      </c>
      <c r="B41" t="s">
        <v>421</v>
      </c>
      <c r="H41" t="s">
        <v>475</v>
      </c>
    </row>
    <row r="42" spans="1:8" x14ac:dyDescent="0.25">
      <c r="A42" t="s">
        <v>61</v>
      </c>
      <c r="B42" t="s">
        <v>62</v>
      </c>
      <c r="H42" t="s">
        <v>476</v>
      </c>
    </row>
    <row r="43" spans="1:8" x14ac:dyDescent="0.25">
      <c r="A43" t="s">
        <v>143</v>
      </c>
      <c r="B43" t="s">
        <v>144</v>
      </c>
      <c r="H43" t="s">
        <v>477</v>
      </c>
    </row>
    <row r="44" spans="1:8" x14ac:dyDescent="0.25">
      <c r="A44" t="s">
        <v>141</v>
      </c>
      <c r="B44" t="s">
        <v>142</v>
      </c>
      <c r="H44" t="s">
        <v>478</v>
      </c>
    </row>
    <row r="45" spans="1:8" x14ac:dyDescent="0.25">
      <c r="A45" t="s">
        <v>153</v>
      </c>
      <c r="B45" t="s">
        <v>154</v>
      </c>
      <c r="H45" t="s">
        <v>479</v>
      </c>
    </row>
    <row r="46" spans="1:8" x14ac:dyDescent="0.25">
      <c r="A46" t="s">
        <v>299</v>
      </c>
      <c r="B46" t="s">
        <v>300</v>
      </c>
      <c r="H46" t="s">
        <v>480</v>
      </c>
    </row>
    <row r="47" spans="1:8" x14ac:dyDescent="0.25">
      <c r="A47" t="s">
        <v>261</v>
      </c>
      <c r="B47" t="s">
        <v>262</v>
      </c>
      <c r="H47" t="s">
        <v>481</v>
      </c>
    </row>
    <row r="48" spans="1:8" x14ac:dyDescent="0.25">
      <c r="A48" t="s">
        <v>69</v>
      </c>
      <c r="B48" t="s">
        <v>70</v>
      </c>
      <c r="H48" t="s">
        <v>482</v>
      </c>
    </row>
    <row r="49" spans="1:8" x14ac:dyDescent="0.25">
      <c r="A49" t="s">
        <v>251</v>
      </c>
      <c r="B49" t="s">
        <v>252</v>
      </c>
      <c r="H49" t="s">
        <v>483</v>
      </c>
    </row>
    <row r="50" spans="1:8" x14ac:dyDescent="0.25">
      <c r="A50" t="s">
        <v>231</v>
      </c>
      <c r="B50" t="s">
        <v>232</v>
      </c>
      <c r="H50" t="s">
        <v>484</v>
      </c>
    </row>
    <row r="51" spans="1:8" x14ac:dyDescent="0.25">
      <c r="A51" t="s">
        <v>217</v>
      </c>
      <c r="B51" t="s">
        <v>218</v>
      </c>
      <c r="H51" t="s">
        <v>485</v>
      </c>
    </row>
    <row r="52" spans="1:8" x14ac:dyDescent="0.25">
      <c r="A52" t="s">
        <v>75</v>
      </c>
      <c r="B52" t="s">
        <v>76</v>
      </c>
      <c r="H52" t="s">
        <v>486</v>
      </c>
    </row>
    <row r="53" spans="1:8" x14ac:dyDescent="0.25">
      <c r="A53" t="s">
        <v>133</v>
      </c>
      <c r="B53" t="s">
        <v>134</v>
      </c>
      <c r="H53" t="s">
        <v>487</v>
      </c>
    </row>
    <row r="54" spans="1:8" x14ac:dyDescent="0.25">
      <c r="A54" t="s">
        <v>175</v>
      </c>
      <c r="B54" t="s">
        <v>176</v>
      </c>
      <c r="H54" t="s">
        <v>488</v>
      </c>
    </row>
    <row r="55" spans="1:8" x14ac:dyDescent="0.25">
      <c r="A55" t="s">
        <v>173</v>
      </c>
      <c r="B55" t="s">
        <v>174</v>
      </c>
      <c r="H55" t="s">
        <v>489</v>
      </c>
    </row>
    <row r="56" spans="1:8" x14ac:dyDescent="0.25">
      <c r="A56" t="s">
        <v>177</v>
      </c>
      <c r="B56" t="s">
        <v>178</v>
      </c>
      <c r="H56" t="s">
        <v>490</v>
      </c>
    </row>
    <row r="57" spans="1:8" x14ac:dyDescent="0.25">
      <c r="A57" t="s">
        <v>171</v>
      </c>
      <c r="B57" t="s">
        <v>172</v>
      </c>
      <c r="H57" t="s">
        <v>491</v>
      </c>
    </row>
    <row r="58" spans="1:8" x14ac:dyDescent="0.25">
      <c r="A58" t="s">
        <v>201</v>
      </c>
      <c r="B58" t="s">
        <v>202</v>
      </c>
      <c r="H58" t="s">
        <v>492</v>
      </c>
    </row>
    <row r="59" spans="1:8" x14ac:dyDescent="0.25">
      <c r="A59" t="s">
        <v>179</v>
      </c>
      <c r="B59" t="s">
        <v>180</v>
      </c>
      <c r="H59" t="s">
        <v>493</v>
      </c>
    </row>
    <row r="60" spans="1:8" x14ac:dyDescent="0.25">
      <c r="A60" t="s">
        <v>263</v>
      </c>
      <c r="B60" t="s">
        <v>264</v>
      </c>
      <c r="H60" t="s">
        <v>494</v>
      </c>
    </row>
    <row r="61" spans="1:8" x14ac:dyDescent="0.25">
      <c r="A61" t="s">
        <v>530</v>
      </c>
      <c r="B61" t="s">
        <v>531</v>
      </c>
      <c r="H61" t="s">
        <v>495</v>
      </c>
    </row>
    <row r="62" spans="1:8" x14ac:dyDescent="0.25">
      <c r="A62" t="s">
        <v>542</v>
      </c>
      <c r="B62" t="s">
        <v>305</v>
      </c>
      <c r="H62" t="s">
        <v>496</v>
      </c>
    </row>
    <row r="63" spans="1:8" x14ac:dyDescent="0.25">
      <c r="A63" t="s">
        <v>412</v>
      </c>
      <c r="B63" t="s">
        <v>413</v>
      </c>
      <c r="H63" t="s">
        <v>497</v>
      </c>
    </row>
    <row r="64" spans="1:8" x14ac:dyDescent="0.25">
      <c r="A64" t="s">
        <v>283</v>
      </c>
      <c r="B64" t="s">
        <v>284</v>
      </c>
      <c r="H64" t="s">
        <v>498</v>
      </c>
    </row>
    <row r="65" spans="1:8" x14ac:dyDescent="0.25">
      <c r="A65" t="s">
        <v>81</v>
      </c>
      <c r="B65" t="s">
        <v>82</v>
      </c>
      <c r="H65" t="s">
        <v>499</v>
      </c>
    </row>
    <row r="66" spans="1:8" x14ac:dyDescent="0.25">
      <c r="A66" t="s">
        <v>83</v>
      </c>
      <c r="B66" t="s">
        <v>84</v>
      </c>
      <c r="H66" t="s">
        <v>500</v>
      </c>
    </row>
    <row r="67" spans="1:8" x14ac:dyDescent="0.25">
      <c r="A67" t="s">
        <v>127</v>
      </c>
      <c r="B67" t="s">
        <v>128</v>
      </c>
    </row>
    <row r="68" spans="1:8" x14ac:dyDescent="0.25">
      <c r="A68" t="s">
        <v>108</v>
      </c>
      <c r="B68" t="s">
        <v>109</v>
      </c>
    </row>
    <row r="69" spans="1:8" x14ac:dyDescent="0.25">
      <c r="A69" t="s">
        <v>169</v>
      </c>
      <c r="B69" t="s">
        <v>170</v>
      </c>
    </row>
    <row r="70" spans="1:8" x14ac:dyDescent="0.25">
      <c r="A70" t="s">
        <v>275</v>
      </c>
      <c r="B70" t="s">
        <v>276</v>
      </c>
    </row>
    <row r="71" spans="1:8" x14ac:dyDescent="0.25">
      <c r="A71" t="s">
        <v>125</v>
      </c>
      <c r="B71" t="s">
        <v>126</v>
      </c>
    </row>
    <row r="72" spans="1:8" x14ac:dyDescent="0.25">
      <c r="A72" t="s">
        <v>31</v>
      </c>
      <c r="B72" t="s">
        <v>32</v>
      </c>
    </row>
    <row r="73" spans="1:8" x14ac:dyDescent="0.25">
      <c r="A73" t="s">
        <v>11</v>
      </c>
      <c r="B73" t="s">
        <v>12</v>
      </c>
    </row>
    <row r="74" spans="1:8" x14ac:dyDescent="0.25">
      <c r="A74" t="s">
        <v>35</v>
      </c>
      <c r="B74" t="s">
        <v>36</v>
      </c>
    </row>
    <row r="75" spans="1:8" x14ac:dyDescent="0.25">
      <c r="A75" t="s">
        <v>104</v>
      </c>
      <c r="B75" t="s">
        <v>105</v>
      </c>
    </row>
    <row r="76" spans="1:8" x14ac:dyDescent="0.25">
      <c r="A76" t="s">
        <v>53</v>
      </c>
      <c r="B76" t="s">
        <v>54</v>
      </c>
    </row>
    <row r="77" spans="1:8" x14ac:dyDescent="0.25">
      <c r="A77" t="s">
        <v>57</v>
      </c>
      <c r="B77" t="s">
        <v>58</v>
      </c>
    </row>
    <row r="78" spans="1:8" x14ac:dyDescent="0.25">
      <c r="A78" t="s">
        <v>521</v>
      </c>
      <c r="B78" t="s">
        <v>103</v>
      </c>
    </row>
    <row r="79" spans="1:8" x14ac:dyDescent="0.25">
      <c r="A79" t="s">
        <v>297</v>
      </c>
      <c r="B79" t="s">
        <v>298</v>
      </c>
    </row>
    <row r="80" spans="1:8" x14ac:dyDescent="0.25">
      <c r="A80" t="s">
        <v>187</v>
      </c>
      <c r="B80" t="s">
        <v>188</v>
      </c>
    </row>
    <row r="81" spans="1:2" x14ac:dyDescent="0.25">
      <c r="A81" t="s">
        <v>402</v>
      </c>
      <c r="B81" t="s">
        <v>403</v>
      </c>
    </row>
    <row r="82" spans="1:2" x14ac:dyDescent="0.25">
      <c r="A82" t="s">
        <v>348</v>
      </c>
      <c r="B82" t="s">
        <v>349</v>
      </c>
    </row>
    <row r="83" spans="1:2" x14ac:dyDescent="0.25">
      <c r="A83" t="s">
        <v>279</v>
      </c>
      <c r="B83" t="s">
        <v>280</v>
      </c>
    </row>
    <row r="84" spans="1:2" x14ac:dyDescent="0.25">
      <c r="A84" t="s">
        <v>338</v>
      </c>
      <c r="B84" t="s">
        <v>339</v>
      </c>
    </row>
    <row r="85" spans="1:2" x14ac:dyDescent="0.25">
      <c r="A85" t="s">
        <v>366</v>
      </c>
      <c r="B85" t="s">
        <v>367</v>
      </c>
    </row>
    <row r="86" spans="1:2" x14ac:dyDescent="0.25">
      <c r="A86" t="s">
        <v>97</v>
      </c>
      <c r="B86" t="s">
        <v>98</v>
      </c>
    </row>
    <row r="87" spans="1:2" x14ac:dyDescent="0.25">
      <c r="A87" t="s">
        <v>181</v>
      </c>
      <c r="B87" t="s">
        <v>182</v>
      </c>
    </row>
    <row r="88" spans="1:2" x14ac:dyDescent="0.25">
      <c r="A88" t="s">
        <v>157</v>
      </c>
      <c r="B88" t="s">
        <v>158</v>
      </c>
    </row>
    <row r="89" spans="1:2" x14ac:dyDescent="0.25">
      <c r="A89" t="s">
        <v>360</v>
      </c>
      <c r="B89" t="s">
        <v>361</v>
      </c>
    </row>
    <row r="90" spans="1:2" x14ac:dyDescent="0.25">
      <c r="A90" t="s">
        <v>388</v>
      </c>
      <c r="B90" t="s">
        <v>389</v>
      </c>
    </row>
    <row r="91" spans="1:2" x14ac:dyDescent="0.25">
      <c r="A91" t="s">
        <v>522</v>
      </c>
      <c r="B91" t="s">
        <v>523</v>
      </c>
    </row>
    <row r="92" spans="1:2" x14ac:dyDescent="0.25">
      <c r="A92" t="s">
        <v>394</v>
      </c>
      <c r="B92" t="s">
        <v>395</v>
      </c>
    </row>
    <row r="93" spans="1:2" x14ac:dyDescent="0.25">
      <c r="A93" t="s">
        <v>400</v>
      </c>
      <c r="B93" t="s">
        <v>401</v>
      </c>
    </row>
    <row r="94" spans="1:2" x14ac:dyDescent="0.25">
      <c r="A94" t="s">
        <v>159</v>
      </c>
      <c r="B94" t="s">
        <v>160</v>
      </c>
    </row>
    <row r="95" spans="1:2" x14ac:dyDescent="0.25">
      <c r="A95" t="s">
        <v>129</v>
      </c>
      <c r="B95" t="s">
        <v>130</v>
      </c>
    </row>
    <row r="96" spans="1:2" x14ac:dyDescent="0.25">
      <c r="A96" t="s">
        <v>322</v>
      </c>
      <c r="B96" t="s">
        <v>323</v>
      </c>
    </row>
    <row r="97" spans="1:2" x14ac:dyDescent="0.25">
      <c r="A97" t="s">
        <v>332</v>
      </c>
      <c r="B97" t="s">
        <v>333</v>
      </c>
    </row>
    <row r="98" spans="1:2" x14ac:dyDescent="0.25">
      <c r="A98" t="s">
        <v>406</v>
      </c>
      <c r="B98" t="s">
        <v>407</v>
      </c>
    </row>
    <row r="99" spans="1:2" x14ac:dyDescent="0.25">
      <c r="A99" t="s">
        <v>380</v>
      </c>
      <c r="B99" t="s">
        <v>381</v>
      </c>
    </row>
    <row r="100" spans="1:2" x14ac:dyDescent="0.25">
      <c r="A100" t="s">
        <v>346</v>
      </c>
      <c r="B100" t="s">
        <v>347</v>
      </c>
    </row>
    <row r="101" spans="1:2" x14ac:dyDescent="0.25">
      <c r="A101" t="s">
        <v>241</v>
      </c>
      <c r="B101" t="s">
        <v>242</v>
      </c>
    </row>
    <row r="102" spans="1:2" x14ac:dyDescent="0.25">
      <c r="A102" t="s">
        <v>324</v>
      </c>
      <c r="B102" t="s">
        <v>325</v>
      </c>
    </row>
    <row r="103" spans="1:2" x14ac:dyDescent="0.25">
      <c r="A103" t="s">
        <v>33</v>
      </c>
      <c r="B103" t="s">
        <v>34</v>
      </c>
    </row>
    <row r="104" spans="1:2" x14ac:dyDescent="0.25">
      <c r="A104" t="s">
        <v>390</v>
      </c>
      <c r="B104" t="s">
        <v>391</v>
      </c>
    </row>
    <row r="105" spans="1:2" x14ac:dyDescent="0.25">
      <c r="A105" t="s">
        <v>211</v>
      </c>
      <c r="B105" t="s">
        <v>212</v>
      </c>
    </row>
    <row r="106" spans="1:2" x14ac:dyDescent="0.25">
      <c r="A106" t="s">
        <v>326</v>
      </c>
      <c r="B106" t="s">
        <v>327</v>
      </c>
    </row>
    <row r="107" spans="1:2" x14ac:dyDescent="0.25">
      <c r="A107" t="s">
        <v>537</v>
      </c>
      <c r="B107" t="s">
        <v>538</v>
      </c>
    </row>
    <row r="108" spans="1:2" x14ac:dyDescent="0.25">
      <c r="A108" t="s">
        <v>65</v>
      </c>
      <c r="B108" t="s">
        <v>66</v>
      </c>
    </row>
    <row r="109" spans="1:2" x14ac:dyDescent="0.25">
      <c r="A109" t="s">
        <v>303</v>
      </c>
      <c r="B109" t="s">
        <v>304</v>
      </c>
    </row>
    <row r="110" spans="1:2" x14ac:dyDescent="0.25">
      <c r="A110" t="s">
        <v>37</v>
      </c>
      <c r="B110" t="s">
        <v>38</v>
      </c>
    </row>
    <row r="111" spans="1:2" x14ac:dyDescent="0.25">
      <c r="A111" t="s">
        <v>124</v>
      </c>
      <c r="B111" t="s">
        <v>4</v>
      </c>
    </row>
    <row r="112" spans="1:2" x14ac:dyDescent="0.25">
      <c r="A112" t="s">
        <v>41</v>
      </c>
      <c r="B112" t="s">
        <v>42</v>
      </c>
    </row>
    <row r="113" spans="1:2" x14ac:dyDescent="0.25">
      <c r="A113" t="s">
        <v>131</v>
      </c>
      <c r="B113" t="s">
        <v>132</v>
      </c>
    </row>
    <row r="114" spans="1:2" x14ac:dyDescent="0.25">
      <c r="A114" t="s">
        <v>73</v>
      </c>
      <c r="B114" t="s">
        <v>74</v>
      </c>
    </row>
    <row r="115" spans="1:2" x14ac:dyDescent="0.25">
      <c r="A115" t="s">
        <v>378</v>
      </c>
      <c r="B115" t="s">
        <v>379</v>
      </c>
    </row>
    <row r="116" spans="1:2" x14ac:dyDescent="0.25">
      <c r="A116" t="s">
        <v>29</v>
      </c>
      <c r="B116" t="s">
        <v>30</v>
      </c>
    </row>
    <row r="117" spans="1:2" x14ac:dyDescent="0.25">
      <c r="A117" t="s">
        <v>79</v>
      </c>
      <c r="B117" t="s">
        <v>80</v>
      </c>
    </row>
    <row r="118" spans="1:2" x14ac:dyDescent="0.25">
      <c r="A118" t="s">
        <v>93</v>
      </c>
      <c r="B118" t="s">
        <v>94</v>
      </c>
    </row>
    <row r="119" spans="1:2" x14ac:dyDescent="0.25">
      <c r="A119" t="s">
        <v>101</v>
      </c>
      <c r="B119" t="s">
        <v>102</v>
      </c>
    </row>
    <row r="120" spans="1:2" x14ac:dyDescent="0.25">
      <c r="A120" t="s">
        <v>524</v>
      </c>
      <c r="B120" t="s">
        <v>525</v>
      </c>
    </row>
    <row r="121" spans="1:2" x14ac:dyDescent="0.25">
      <c r="A121" t="s">
        <v>239</v>
      </c>
      <c r="B121" t="s">
        <v>240</v>
      </c>
    </row>
    <row r="122" spans="1:2" x14ac:dyDescent="0.25">
      <c r="A122" t="s">
        <v>526</v>
      </c>
      <c r="B122" t="s">
        <v>527</v>
      </c>
    </row>
    <row r="123" spans="1:2" x14ac:dyDescent="0.25">
      <c r="A123" t="s">
        <v>398</v>
      </c>
      <c r="B123" t="s">
        <v>399</v>
      </c>
    </row>
    <row r="124" spans="1:2" x14ac:dyDescent="0.25">
      <c r="A124" t="s">
        <v>71</v>
      </c>
      <c r="B124" t="s">
        <v>72</v>
      </c>
    </row>
    <row r="125" spans="1:2" x14ac:dyDescent="0.25">
      <c r="A125" t="s">
        <v>410</v>
      </c>
      <c r="B125" t="s">
        <v>411</v>
      </c>
    </row>
    <row r="126" spans="1:2" x14ac:dyDescent="0.25">
      <c r="A126" t="s">
        <v>55</v>
      </c>
      <c r="B126" t="s">
        <v>56</v>
      </c>
    </row>
    <row r="127" spans="1:2" x14ac:dyDescent="0.25">
      <c r="A127" t="s">
        <v>183</v>
      </c>
      <c r="B127" t="s">
        <v>184</v>
      </c>
    </row>
    <row r="128" spans="1:2" x14ac:dyDescent="0.25">
      <c r="A128" t="s">
        <v>265</v>
      </c>
      <c r="B128" t="s">
        <v>266</v>
      </c>
    </row>
    <row r="129" spans="1:2" x14ac:dyDescent="0.25">
      <c r="A129" t="s">
        <v>340</v>
      </c>
      <c r="B129" t="s">
        <v>341</v>
      </c>
    </row>
    <row r="130" spans="1:2" x14ac:dyDescent="0.25">
      <c r="A130" t="s">
        <v>336</v>
      </c>
      <c r="B130" t="s">
        <v>337</v>
      </c>
    </row>
    <row r="131" spans="1:2" x14ac:dyDescent="0.25">
      <c r="A131" t="s">
        <v>370</v>
      </c>
      <c r="B131" t="s">
        <v>371</v>
      </c>
    </row>
    <row r="132" spans="1:2" x14ac:dyDescent="0.25">
      <c r="A132" t="s">
        <v>342</v>
      </c>
      <c r="B132" t="s">
        <v>343</v>
      </c>
    </row>
    <row r="133" spans="1:2" x14ac:dyDescent="0.25">
      <c r="A133" t="s">
        <v>334</v>
      </c>
      <c r="B133" t="s">
        <v>335</v>
      </c>
    </row>
    <row r="134" spans="1:2" x14ac:dyDescent="0.25">
      <c r="A134" t="s">
        <v>221</v>
      </c>
      <c r="B134" t="s">
        <v>222</v>
      </c>
    </row>
    <row r="135" spans="1:2" x14ac:dyDescent="0.25">
      <c r="A135" t="s">
        <v>19</v>
      </c>
      <c r="B135" t="s">
        <v>20</v>
      </c>
    </row>
    <row r="136" spans="1:2" x14ac:dyDescent="0.25">
      <c r="A136" t="s">
        <v>137</v>
      </c>
      <c r="B136" t="s">
        <v>138</v>
      </c>
    </row>
    <row r="137" spans="1:2" x14ac:dyDescent="0.25">
      <c r="A137" t="s">
        <v>116</v>
      </c>
      <c r="B137" t="s">
        <v>117</v>
      </c>
    </row>
    <row r="138" spans="1:2" x14ac:dyDescent="0.25">
      <c r="A138" t="s">
        <v>344</v>
      </c>
      <c r="B138" t="s">
        <v>345</v>
      </c>
    </row>
    <row r="139" spans="1:2" x14ac:dyDescent="0.25">
      <c r="A139" t="s">
        <v>255</v>
      </c>
      <c r="B139" t="s">
        <v>256</v>
      </c>
    </row>
    <row r="140" spans="1:2" x14ac:dyDescent="0.25">
      <c r="A140" t="s">
        <v>310</v>
      </c>
      <c r="B140" t="s">
        <v>311</v>
      </c>
    </row>
    <row r="141" spans="1:2" x14ac:dyDescent="0.25">
      <c r="A141" t="s">
        <v>350</v>
      </c>
      <c r="B141" t="s">
        <v>351</v>
      </c>
    </row>
    <row r="142" spans="1:2" x14ac:dyDescent="0.25">
      <c r="A142" t="s">
        <v>354</v>
      </c>
      <c r="B142" t="s">
        <v>355</v>
      </c>
    </row>
    <row r="143" spans="1:2" x14ac:dyDescent="0.25">
      <c r="A143" t="s">
        <v>49</v>
      </c>
      <c r="B143" t="s">
        <v>50</v>
      </c>
    </row>
    <row r="144" spans="1:2" x14ac:dyDescent="0.25">
      <c r="A144" t="s">
        <v>382</v>
      </c>
      <c r="B144" t="s">
        <v>383</v>
      </c>
    </row>
    <row r="145" spans="1:2" x14ac:dyDescent="0.25">
      <c r="A145" t="s">
        <v>161</v>
      </c>
      <c r="B145" t="s">
        <v>162</v>
      </c>
    </row>
    <row r="146" spans="1:2" x14ac:dyDescent="0.25">
      <c r="A146" t="s">
        <v>306</v>
      </c>
      <c r="B146" t="s">
        <v>307</v>
      </c>
    </row>
    <row r="147" spans="1:2" x14ac:dyDescent="0.25">
      <c r="A147" t="s">
        <v>253</v>
      </c>
      <c r="B147" t="s">
        <v>254</v>
      </c>
    </row>
    <row r="148" spans="1:2" x14ac:dyDescent="0.25">
      <c r="A148" t="s">
        <v>408</v>
      </c>
      <c r="B148" t="s">
        <v>409</v>
      </c>
    </row>
    <row r="149" spans="1:2" x14ac:dyDescent="0.25">
      <c r="A149" t="s">
        <v>135</v>
      </c>
      <c r="B149" t="s">
        <v>136</v>
      </c>
    </row>
    <row r="150" spans="1:2" x14ac:dyDescent="0.25">
      <c r="A150" t="s">
        <v>285</v>
      </c>
      <c r="B150" t="s">
        <v>286</v>
      </c>
    </row>
    <row r="151" spans="1:2" x14ac:dyDescent="0.25">
      <c r="A151" t="s">
        <v>85</v>
      </c>
      <c r="B151" t="s">
        <v>86</v>
      </c>
    </row>
    <row r="152" spans="1:2" x14ac:dyDescent="0.25">
      <c r="A152" t="s">
        <v>352</v>
      </c>
      <c r="B152" t="s">
        <v>353</v>
      </c>
    </row>
    <row r="153" spans="1:2" x14ac:dyDescent="0.25">
      <c r="A153" t="s">
        <v>139</v>
      </c>
      <c r="B153" t="s">
        <v>140</v>
      </c>
    </row>
    <row r="154" spans="1:2" x14ac:dyDescent="0.25">
      <c r="A154" t="s">
        <v>149</v>
      </c>
      <c r="B154" t="s">
        <v>150</v>
      </c>
    </row>
    <row r="155" spans="1:2" x14ac:dyDescent="0.25">
      <c r="A155" t="s">
        <v>23</v>
      </c>
      <c r="B155" t="s">
        <v>24</v>
      </c>
    </row>
    <row r="156" spans="1:2" x14ac:dyDescent="0.25">
      <c r="A156" t="s">
        <v>27</v>
      </c>
      <c r="B156" t="s">
        <v>28</v>
      </c>
    </row>
    <row r="157" spans="1:2" x14ac:dyDescent="0.25">
      <c r="A157" t="s">
        <v>39</v>
      </c>
      <c r="B157" t="s">
        <v>40</v>
      </c>
    </row>
    <row r="158" spans="1:2" x14ac:dyDescent="0.25">
      <c r="A158" t="s">
        <v>277</v>
      </c>
      <c r="B158" t="s">
        <v>278</v>
      </c>
    </row>
    <row r="159" spans="1:2" x14ac:dyDescent="0.25">
      <c r="A159" t="s">
        <v>21</v>
      </c>
      <c r="B159" t="s">
        <v>22</v>
      </c>
    </row>
    <row r="160" spans="1:2" x14ac:dyDescent="0.25">
      <c r="A160" t="s">
        <v>106</v>
      </c>
      <c r="B160" t="s">
        <v>107</v>
      </c>
    </row>
    <row r="161" spans="1:2" x14ac:dyDescent="0.25">
      <c r="A161" t="s">
        <v>87</v>
      </c>
      <c r="B161" t="s">
        <v>88</v>
      </c>
    </row>
    <row r="162" spans="1:2" x14ac:dyDescent="0.25">
      <c r="A162" t="s">
        <v>89</v>
      </c>
      <c r="B162" t="s">
        <v>90</v>
      </c>
    </row>
    <row r="163" spans="1:2" x14ac:dyDescent="0.25">
      <c r="A163" t="s">
        <v>205</v>
      </c>
      <c r="B163" t="s">
        <v>206</v>
      </c>
    </row>
    <row r="164" spans="1:2" x14ac:dyDescent="0.25">
      <c r="A164" t="s">
        <v>257</v>
      </c>
      <c r="B164" t="s">
        <v>258</v>
      </c>
    </row>
    <row r="165" spans="1:2" x14ac:dyDescent="0.25">
      <c r="A165" t="s">
        <v>291</v>
      </c>
      <c r="B165" t="s">
        <v>292</v>
      </c>
    </row>
    <row r="166" spans="1:2" x14ac:dyDescent="0.25">
      <c r="A166" t="s">
        <v>95</v>
      </c>
      <c r="B166" t="s">
        <v>96</v>
      </c>
    </row>
    <row r="167" spans="1:2" x14ac:dyDescent="0.25">
      <c r="A167" t="s">
        <v>259</v>
      </c>
      <c r="B167" t="s">
        <v>260</v>
      </c>
    </row>
    <row r="168" spans="1:2" x14ac:dyDescent="0.25">
      <c r="A168" t="s">
        <v>227</v>
      </c>
      <c r="B168" t="s">
        <v>228</v>
      </c>
    </row>
    <row r="169" spans="1:2" x14ac:dyDescent="0.25">
      <c r="A169" t="s">
        <v>99</v>
      </c>
      <c r="B169" t="s">
        <v>100</v>
      </c>
    </row>
    <row r="170" spans="1:2" x14ac:dyDescent="0.25">
      <c r="A170" t="s">
        <v>233</v>
      </c>
      <c r="B170" t="s">
        <v>234</v>
      </c>
    </row>
    <row r="171" spans="1:2" x14ac:dyDescent="0.25">
      <c r="A171" t="s">
        <v>293</v>
      </c>
      <c r="B171" t="s">
        <v>294</v>
      </c>
    </row>
    <row r="172" spans="1:2" x14ac:dyDescent="0.25">
      <c r="A172" t="s">
        <v>418</v>
      </c>
      <c r="B172" t="s">
        <v>419</v>
      </c>
    </row>
    <row r="173" spans="1:2" x14ac:dyDescent="0.25">
      <c r="A173" t="s">
        <v>316</v>
      </c>
      <c r="B173" t="s">
        <v>317</v>
      </c>
    </row>
    <row r="174" spans="1:2" x14ac:dyDescent="0.25">
      <c r="A174" t="s">
        <v>209</v>
      </c>
      <c r="B174" t="s">
        <v>210</v>
      </c>
    </row>
    <row r="175" spans="1:2" x14ac:dyDescent="0.25">
      <c r="A175" t="s">
        <v>219</v>
      </c>
      <c r="B175" t="s">
        <v>220</v>
      </c>
    </row>
    <row r="176" spans="1:2" x14ac:dyDescent="0.25">
      <c r="A176" t="s">
        <v>320</v>
      </c>
      <c r="B176" t="s">
        <v>321</v>
      </c>
    </row>
    <row r="177" spans="1:2" x14ac:dyDescent="0.25">
      <c r="A177" t="s">
        <v>372</v>
      </c>
      <c r="B177" t="s">
        <v>373</v>
      </c>
    </row>
    <row r="178" spans="1:2" x14ac:dyDescent="0.25">
      <c r="A178" t="s">
        <v>7</v>
      </c>
      <c r="B178" t="s">
        <v>8</v>
      </c>
    </row>
    <row r="179" spans="1:2" x14ac:dyDescent="0.25">
      <c r="A179" t="s">
        <v>528</v>
      </c>
      <c r="B179" t="s">
        <v>529</v>
      </c>
    </row>
    <row r="180" spans="1:2" x14ac:dyDescent="0.25">
      <c r="A180" t="s">
        <v>191</v>
      </c>
      <c r="B180" t="s">
        <v>192</v>
      </c>
    </row>
    <row r="181" spans="1:2" x14ac:dyDescent="0.25">
      <c r="A181" t="s">
        <v>203</v>
      </c>
      <c r="B181" t="s">
        <v>204</v>
      </c>
    </row>
    <row r="182" spans="1:2" x14ac:dyDescent="0.25">
      <c r="A182" t="s">
        <v>312</v>
      </c>
      <c r="B182" t="s">
        <v>313</v>
      </c>
    </row>
    <row r="183" spans="1:2" x14ac:dyDescent="0.25">
      <c r="A183" t="s">
        <v>110</v>
      </c>
      <c r="B183" t="s">
        <v>111</v>
      </c>
    </row>
    <row r="184" spans="1:2" x14ac:dyDescent="0.25">
      <c r="A184" t="s">
        <v>118</v>
      </c>
      <c r="B184" t="s">
        <v>119</v>
      </c>
    </row>
    <row r="185" spans="1:2" x14ac:dyDescent="0.25">
      <c r="A185" t="s">
        <v>91</v>
      </c>
      <c r="B185" t="s">
        <v>92</v>
      </c>
    </row>
    <row r="186" spans="1:2" x14ac:dyDescent="0.25">
      <c r="A186" t="s">
        <v>9</v>
      </c>
      <c r="B186" t="s">
        <v>10</v>
      </c>
    </row>
    <row r="187" spans="1:2" x14ac:dyDescent="0.25">
      <c r="A187" t="s">
        <v>112</v>
      </c>
      <c r="B187" t="s">
        <v>113</v>
      </c>
    </row>
    <row r="188" spans="1:2" x14ac:dyDescent="0.25">
      <c r="A188" t="s">
        <v>114</v>
      </c>
      <c r="B188" t="s">
        <v>115</v>
      </c>
    </row>
    <row r="189" spans="1:2" x14ac:dyDescent="0.25">
      <c r="A189" t="s">
        <v>199</v>
      </c>
      <c r="B189" t="s">
        <v>200</v>
      </c>
    </row>
    <row r="190" spans="1:2" x14ac:dyDescent="0.25">
      <c r="A190" t="s">
        <v>213</v>
      </c>
      <c r="B190" t="s">
        <v>214</v>
      </c>
    </row>
    <row r="191" spans="1:2" x14ac:dyDescent="0.25">
      <c r="A191" t="s">
        <v>17</v>
      </c>
      <c r="B191" t="s">
        <v>18</v>
      </c>
    </row>
    <row r="192" spans="1:2" x14ac:dyDescent="0.25">
      <c r="A192" t="s">
        <v>59</v>
      </c>
      <c r="B192" t="s">
        <v>60</v>
      </c>
    </row>
    <row r="193" spans="1:2" x14ac:dyDescent="0.25">
      <c r="A193" t="s">
        <v>237</v>
      </c>
      <c r="B193" t="s">
        <v>238</v>
      </c>
    </row>
    <row r="194" spans="1:2" x14ac:dyDescent="0.25">
      <c r="A194" t="s">
        <v>273</v>
      </c>
      <c r="B194" t="s">
        <v>274</v>
      </c>
    </row>
    <row r="195" spans="1:2" x14ac:dyDescent="0.25">
      <c r="A195" t="s">
        <v>386</v>
      </c>
      <c r="B195" t="s">
        <v>387</v>
      </c>
    </row>
    <row r="196" spans="1:2" x14ac:dyDescent="0.25">
      <c r="A196" t="s">
        <v>416</v>
      </c>
      <c r="B196" t="s">
        <v>417</v>
      </c>
    </row>
    <row r="197" spans="1:2" x14ac:dyDescent="0.25">
      <c r="A197" t="s">
        <v>376</v>
      </c>
      <c r="B197" t="s">
        <v>377</v>
      </c>
    </row>
    <row r="198" spans="1:2" x14ac:dyDescent="0.25">
      <c r="A198" t="s">
        <v>414</v>
      </c>
      <c r="B198" t="s">
        <v>415</v>
      </c>
    </row>
    <row r="199" spans="1:2" x14ac:dyDescent="0.25">
      <c r="A199" t="s">
        <v>215</v>
      </c>
      <c r="B199" t="s">
        <v>216</v>
      </c>
    </row>
    <row r="200" spans="1:2" x14ac:dyDescent="0.25">
      <c r="A200" t="s">
        <v>249</v>
      </c>
      <c r="B200" t="s">
        <v>250</v>
      </c>
    </row>
    <row r="201" spans="1:2" x14ac:dyDescent="0.25">
      <c r="A201" t="s">
        <v>13</v>
      </c>
      <c r="B201" t="s">
        <v>14</v>
      </c>
    </row>
    <row r="202" spans="1:2" x14ac:dyDescent="0.25">
      <c r="A202" t="s">
        <v>51</v>
      </c>
      <c r="B202" t="s">
        <v>52</v>
      </c>
    </row>
    <row r="203" spans="1:2" x14ac:dyDescent="0.25">
      <c r="A203" t="s">
        <v>287</v>
      </c>
      <c r="B203" t="s">
        <v>288</v>
      </c>
    </row>
    <row r="204" spans="1:2" x14ac:dyDescent="0.25">
      <c r="A204" t="s">
        <v>47</v>
      </c>
      <c r="B204" t="s">
        <v>48</v>
      </c>
    </row>
    <row r="205" spans="1:2" x14ac:dyDescent="0.25">
      <c r="A205" t="s">
        <v>155</v>
      </c>
      <c r="B205" t="s">
        <v>156</v>
      </c>
    </row>
    <row r="206" spans="1:2" x14ac:dyDescent="0.25">
      <c r="A206" t="s">
        <v>145</v>
      </c>
      <c r="B206" t="s">
        <v>146</v>
      </c>
    </row>
    <row r="207" spans="1:2" x14ac:dyDescent="0.25">
      <c r="A207" t="s">
        <v>271</v>
      </c>
      <c r="B207" t="s">
        <v>272</v>
      </c>
    </row>
    <row r="208" spans="1:2" x14ac:dyDescent="0.25">
      <c r="A208" t="s">
        <v>63</v>
      </c>
      <c r="B208" t="s">
        <v>64</v>
      </c>
    </row>
    <row r="209" spans="1:2" x14ac:dyDescent="0.25">
      <c r="A209" t="s">
        <v>539</v>
      </c>
      <c r="B209" t="s">
        <v>540</v>
      </c>
    </row>
    <row r="210" spans="1:2" x14ac:dyDescent="0.25">
      <c r="A210" t="s">
        <v>281</v>
      </c>
      <c r="B210" t="s">
        <v>282</v>
      </c>
    </row>
    <row r="211" spans="1:2" x14ac:dyDescent="0.25">
      <c r="A211" t="s">
        <v>207</v>
      </c>
      <c r="B211" t="s">
        <v>208</v>
      </c>
    </row>
    <row r="212" spans="1:2" x14ac:dyDescent="0.25">
      <c r="A212" t="s">
        <v>301</v>
      </c>
      <c r="B212" t="s">
        <v>302</v>
      </c>
    </row>
    <row r="213" spans="1:2" x14ac:dyDescent="0.25">
      <c r="A213" t="s">
        <v>330</v>
      </c>
      <c r="B213" t="s">
        <v>331</v>
      </c>
    </row>
    <row r="214" spans="1:2" x14ac:dyDescent="0.25">
      <c r="A214" t="s">
        <v>328</v>
      </c>
      <c r="B214" t="s">
        <v>329</v>
      </c>
    </row>
    <row r="215" spans="1:2" x14ac:dyDescent="0.25">
      <c r="A215" t="s">
        <v>235</v>
      </c>
      <c r="B215" t="s">
        <v>236</v>
      </c>
    </row>
    <row r="216" spans="1:2" x14ac:dyDescent="0.25">
      <c r="A216" t="s">
        <v>229</v>
      </c>
      <c r="B216" t="s">
        <v>230</v>
      </c>
    </row>
    <row r="217" spans="1:2" x14ac:dyDescent="0.25">
      <c r="A217" t="s">
        <v>362</v>
      </c>
      <c r="B217" t="s">
        <v>363</v>
      </c>
    </row>
    <row r="218" spans="1:2" x14ac:dyDescent="0.25">
      <c r="A218" t="s">
        <v>243</v>
      </c>
      <c r="B218" t="s">
        <v>244</v>
      </c>
    </row>
    <row r="219" spans="1:2" x14ac:dyDescent="0.25">
      <c r="A219" t="s">
        <v>25</v>
      </c>
      <c r="B219" t="s">
        <v>26</v>
      </c>
    </row>
    <row r="220" spans="1:2" x14ac:dyDescent="0.25">
      <c r="A220" t="s">
        <v>384</v>
      </c>
      <c r="B220" t="s">
        <v>385</v>
      </c>
    </row>
  </sheetData>
  <phoneticPr fontId="4" type="noConversion"/>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YE07</vt:lpstr>
      <vt:lpstr>Lookups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dc:creator>
  <cp:lastModifiedBy>Daniel Meacoe</cp:lastModifiedBy>
  <dcterms:created xsi:type="dcterms:W3CDTF">2022-01-12T10:15:13Z</dcterms:created>
  <dcterms:modified xsi:type="dcterms:W3CDTF">2025-08-20T09:13:05Z</dcterms:modified>
</cp:coreProperties>
</file>